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Solvo clases\Excel Fórmulas y Funciones\Funciones lógicas\"/>
    </mc:Choice>
  </mc:AlternateContent>
  <xr:revisionPtr revIDLastSave="0" documentId="13_ncr:1_{1B230061-82DC-4692-B6FA-31229C2664DD}" xr6:coauthVersionLast="45" xr6:coauthVersionMax="45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V,F,NO" sheetId="2" state="hidden" r:id="rId1"/>
    <sheet name="Función Si" sheetId="6" r:id="rId2"/>
    <sheet name="Si anidadas y si.conjunto" sheetId="7" r:id="rId3"/>
    <sheet name="Función Y y O" sheetId="8" r:id="rId4"/>
    <sheet name="Función SI.ERROR" sheetId="9" r:id="rId5"/>
    <sheet name="SI,Y,O,XO" sheetId="1" r:id="rId6"/>
    <sheet name="Caso CHECKLIST" sheetId="10" r:id="rId7"/>
  </sheets>
  <definedNames>
    <definedName name="_xlnm._FilterDatabase" localSheetId="6" hidden="1">'Caso CHECKLIST'!$B$6:$F$32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85" i="10" l="1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C4" i="10" s="1"/>
  <c r="J7" i="9" l="1"/>
  <c r="E7" i="9"/>
  <c r="E30" i="8"/>
  <c r="E29" i="8"/>
  <c r="E28" i="8"/>
  <c r="E27" i="8"/>
  <c r="E26" i="8"/>
  <c r="E25" i="8"/>
  <c r="E24" i="8"/>
  <c r="E23" i="8"/>
  <c r="E22" i="8"/>
  <c r="E21" i="8"/>
  <c r="F14" i="8"/>
  <c r="F13" i="8"/>
  <c r="F12" i="8"/>
  <c r="F11" i="8"/>
  <c r="F10" i="8"/>
  <c r="F9" i="8"/>
  <c r="F8" i="8"/>
  <c r="F7" i="8"/>
  <c r="F6" i="8"/>
  <c r="F5" i="8"/>
  <c r="C22" i="7"/>
  <c r="C21" i="7"/>
  <c r="C20" i="7"/>
  <c r="C19" i="7"/>
  <c r="C18" i="7"/>
  <c r="C17" i="7"/>
  <c r="C16" i="7"/>
  <c r="C13" i="7"/>
  <c r="C12" i="7"/>
  <c r="C11" i="7"/>
  <c r="C10" i="7"/>
  <c r="C9" i="7"/>
  <c r="C8" i="7"/>
  <c r="C7" i="7"/>
  <c r="G25" i="6"/>
  <c r="G24" i="6"/>
  <c r="D24" i="6"/>
  <c r="E5" i="6"/>
  <c r="D5" i="6"/>
  <c r="D16" i="7"/>
  <c r="C21" i="2" l="1"/>
  <c r="C19" i="2"/>
  <c r="C18" i="2"/>
  <c r="C16" i="2"/>
  <c r="D28" i="1"/>
  <c r="D27" i="1"/>
  <c r="D23" i="1"/>
  <c r="D20" i="1"/>
  <c r="D19" i="1"/>
  <c r="D24" i="1" l="1"/>
</calcChain>
</file>

<file path=xl/sharedStrings.xml><?xml version="1.0" encoding="utf-8"?>
<sst xmlns="http://schemas.openxmlformats.org/spreadsheetml/2006/main" count="249" uniqueCount="203">
  <si>
    <t>FECHA 1</t>
  </si>
  <si>
    <t>FECHA DE TICKET</t>
  </si>
  <si>
    <t>FECHA 2</t>
  </si>
  <si>
    <t>VIGENCIA DE RECLAMO: 30 DIAS</t>
  </si>
  <si>
    <t>FECHA DE RECLAMO</t>
  </si>
  <si>
    <t>FECHA RESPUESTA</t>
  </si>
  <si>
    <t>FECHA CONSULTA</t>
  </si>
  <si>
    <t>SI/Y</t>
  </si>
  <si>
    <t>SI/O</t>
  </si>
  <si>
    <t>XO</t>
  </si>
  <si>
    <t>FECHA 3</t>
  </si>
  <si>
    <t>COMPARACIÓN DE FECHAS</t>
  </si>
  <si>
    <r>
      <rPr>
        <b/>
        <sz val="16"/>
        <color theme="1"/>
        <rFont val="Calibri"/>
        <family val="2"/>
        <scheme val="minor"/>
      </rPr>
      <t>SI:</t>
    </r>
    <r>
      <rPr>
        <sz val="16"/>
        <color theme="1"/>
        <rFont val="Calibri"/>
        <family val="2"/>
        <scheme val="minor"/>
      </rPr>
      <t xml:space="preserve"> Permite realizar comparaciones lógicas.</t>
    </r>
  </si>
  <si>
    <t>SI/NO</t>
  </si>
  <si>
    <t>VALOR</t>
  </si>
  <si>
    <t>SI/VERDADERO</t>
  </si>
  <si>
    <r>
      <rPr>
        <b/>
        <sz val="16"/>
        <color theme="1"/>
        <rFont val="Calibri"/>
        <family val="2"/>
        <scheme val="minor"/>
      </rPr>
      <t>VERDADERO:</t>
    </r>
    <r>
      <rPr>
        <sz val="16"/>
        <color theme="1"/>
        <rFont val="Calibri"/>
        <family val="2"/>
        <scheme val="minor"/>
      </rPr>
      <t xml:space="preserve"> Da como resultado el valor lógico VERDADERO.</t>
    </r>
  </si>
  <si>
    <r>
      <t xml:space="preserve">FALSO: </t>
    </r>
    <r>
      <rPr>
        <sz val="16"/>
        <color theme="1"/>
        <rFont val="Calibri"/>
        <family val="2"/>
        <scheme val="minor"/>
      </rPr>
      <t>Da como resultado el valor lógico FALSO.</t>
    </r>
  </si>
  <si>
    <r>
      <rPr>
        <b/>
        <sz val="16"/>
        <color theme="1"/>
        <rFont val="Calibri"/>
        <family val="2"/>
        <scheme val="minor"/>
      </rPr>
      <t>NO:</t>
    </r>
    <r>
      <rPr>
        <sz val="16"/>
        <color theme="1"/>
        <rFont val="Calibri"/>
        <family val="2"/>
        <scheme val="minor"/>
      </rPr>
      <t xml:space="preserve"> Se utiliza para determinar que un valor no es igual a otro.</t>
    </r>
  </si>
  <si>
    <t>=FALSO()</t>
  </si>
  <si>
    <t>FÓRMULA</t>
  </si>
  <si>
    <t>FUNCIÓN SI,Y,O y XO</t>
  </si>
  <si>
    <t>FECHA DEVOLUCIÓN</t>
  </si>
  <si>
    <t>FUNCIÓN VERDADERO,FALSO y NO</t>
  </si>
  <si>
    <t>CASO PRÁCTICO</t>
  </si>
  <si>
    <t>ARGUMENTOS</t>
  </si>
  <si>
    <r>
      <rPr>
        <b/>
        <sz val="16"/>
        <color theme="1"/>
        <rFont val="Calibri"/>
        <family val="2"/>
        <scheme val="minor"/>
      </rPr>
      <t>NO:</t>
    </r>
    <r>
      <rPr>
        <sz val="16"/>
        <color theme="1"/>
        <rFont val="Calibri"/>
        <family val="2"/>
        <scheme val="minor"/>
      </rPr>
      <t xml:space="preserve"> =NO(valor_lógico)</t>
    </r>
  </si>
  <si>
    <r>
      <t xml:space="preserve">FALSO: </t>
    </r>
    <r>
      <rPr>
        <sz val="16"/>
        <color theme="1"/>
        <rFont val="Calibri"/>
        <family val="2"/>
        <scheme val="minor"/>
      </rPr>
      <t>=FALSO()</t>
    </r>
  </si>
  <si>
    <r>
      <t xml:space="preserve">VERDADERO: </t>
    </r>
    <r>
      <rPr>
        <sz val="16"/>
        <color theme="1"/>
        <rFont val="Calibri"/>
        <family val="2"/>
        <scheme val="minor"/>
      </rPr>
      <t>=VERDADERO()</t>
    </r>
  </si>
  <si>
    <t>DESCRIPCIÓN</t>
  </si>
  <si>
    <t>EDAD</t>
  </si>
  <si>
    <r>
      <t xml:space="preserve">Y: </t>
    </r>
    <r>
      <rPr>
        <sz val="16"/>
        <color theme="1"/>
        <rFont val="Calibri"/>
        <family val="2"/>
        <scheme val="minor"/>
      </rPr>
      <t>Une funciones lógicas, más conocido como CONJUNCIÓN</t>
    </r>
    <r>
      <rPr>
        <b/>
        <sz val="16"/>
        <color theme="1"/>
        <rFont val="Calibri"/>
        <family val="2"/>
        <scheme val="minor"/>
      </rPr>
      <t>.</t>
    </r>
  </si>
  <si>
    <t xml:space="preserve">FUNCION SI / Y : </t>
  </si>
  <si>
    <t xml:space="preserve">FUNCION SI / O: </t>
  </si>
  <si>
    <t xml:space="preserve">FUNCION XO: </t>
  </si>
  <si>
    <r>
      <t xml:space="preserve">SI: </t>
    </r>
    <r>
      <rPr>
        <sz val="16"/>
        <color theme="1"/>
        <rFont val="Calibri"/>
        <family val="2"/>
        <scheme val="minor"/>
      </rPr>
      <t>=SI(prueba_logica),(valor_si_verdadero),(valor_si_falso))</t>
    </r>
  </si>
  <si>
    <r>
      <t xml:space="preserve">Y: </t>
    </r>
    <r>
      <rPr>
        <sz val="16"/>
        <color theme="1"/>
        <rFont val="Calibri"/>
        <family val="2"/>
        <scheme val="minor"/>
      </rPr>
      <t>=Y(valor_lógico1),(valor_lógico2),…)</t>
    </r>
  </si>
  <si>
    <r>
      <rPr>
        <b/>
        <sz val="16"/>
        <color theme="1"/>
        <rFont val="Calibri"/>
        <family val="2"/>
        <scheme val="minor"/>
      </rPr>
      <t>O:</t>
    </r>
    <r>
      <rPr>
        <sz val="16"/>
        <color theme="1"/>
        <rFont val="Calibri"/>
        <family val="2"/>
        <scheme val="minor"/>
      </rPr>
      <t xml:space="preserve"> =O(valor_lógico1),(valor_lógico2),…)</t>
    </r>
  </si>
  <si>
    <r>
      <rPr>
        <b/>
        <sz val="16"/>
        <color theme="1"/>
        <rFont val="Calibri"/>
        <family val="2"/>
        <scheme val="minor"/>
      </rPr>
      <t>XO:</t>
    </r>
    <r>
      <rPr>
        <sz val="16"/>
        <color theme="1"/>
        <rFont val="Calibri"/>
        <family val="2"/>
        <scheme val="minor"/>
      </rPr>
      <t xml:space="preserve">  =XO(lógico1),(lógico2),…)</t>
    </r>
  </si>
  <si>
    <t>=SI(Y(B19&lt;=C19,B19+7&gt;C19),"PROCEDE","NO PROCEDE")</t>
  </si>
  <si>
    <t>=XO(A27&gt;B27, A27&gt;C27)</t>
  </si>
  <si>
    <t>=SI(Y(NO(B16&gt;1),NO(B16&lt;100)),B16)</t>
  </si>
  <si>
    <t>=SI(B18=1,VERDADERO)</t>
  </si>
  <si>
    <t xml:space="preserve">VIGENCIA DE DEVOLUCIÓN: 7 DIAS </t>
  </si>
  <si>
    <t>=SI(O(C23&lt;A23+30;B23&gt;A23+30);"CUMPLE";"NO CUMPLE")</t>
  </si>
  <si>
    <r>
      <rPr>
        <b/>
        <sz val="16"/>
        <color theme="1"/>
        <rFont val="Calibri"/>
        <family val="2"/>
        <scheme val="minor"/>
      </rPr>
      <t>XO:</t>
    </r>
    <r>
      <rPr>
        <sz val="16"/>
        <color theme="1"/>
        <rFont val="Calibri"/>
        <family val="2"/>
        <scheme val="minor"/>
      </rPr>
      <t xml:space="preserve"> Evalua un O exclusivo en una prueba, conocido como:</t>
    </r>
  </si>
  <si>
    <r>
      <rPr>
        <b/>
        <sz val="16"/>
        <color theme="1"/>
        <rFont val="Calibri"/>
        <family val="2"/>
        <scheme val="minor"/>
      </rPr>
      <t>O:</t>
    </r>
    <r>
      <rPr>
        <sz val="16"/>
        <color theme="1"/>
        <rFont val="Calibri"/>
        <family val="2"/>
        <scheme val="minor"/>
      </rPr>
      <t xml:space="preserve"> Determina si alguna de las condiciones son verdaderas, también conocido como:</t>
    </r>
  </si>
  <si>
    <t>Función SI</t>
  </si>
  <si>
    <t>Vendedor</t>
  </si>
  <si>
    <t>Ventas</t>
  </si>
  <si>
    <t>¿Comisión?</t>
  </si>
  <si>
    <t>Bono</t>
  </si>
  <si>
    <t>Condiciones para Bono:</t>
  </si>
  <si>
    <t>Cristina</t>
  </si>
  <si>
    <t>Lograr ventas mayores de 2000 $</t>
  </si>
  <si>
    <t>Damian</t>
  </si>
  <si>
    <t>El Bono será el 10% de las ventas</t>
  </si>
  <si>
    <t>Juan</t>
  </si>
  <si>
    <t>Felipe</t>
  </si>
  <si>
    <t>Paula</t>
  </si>
  <si>
    <t>Maria</t>
  </si>
  <si>
    <r>
      <t>=SI(</t>
    </r>
    <r>
      <rPr>
        <b/>
        <sz val="16"/>
        <color theme="3"/>
        <rFont val="Calibri"/>
        <family val="2"/>
        <scheme val="minor"/>
      </rPr>
      <t>prueba lógica</t>
    </r>
    <r>
      <rPr>
        <b/>
        <sz val="16"/>
        <color theme="1"/>
        <rFont val="Calibri"/>
        <family val="2"/>
        <scheme val="minor"/>
      </rPr>
      <t xml:space="preserve">, </t>
    </r>
    <r>
      <rPr>
        <b/>
        <sz val="16"/>
        <color theme="9" tint="-0.249977111117893"/>
        <rFont val="Calibri"/>
        <family val="2"/>
        <scheme val="minor"/>
      </rPr>
      <t>acción 1</t>
    </r>
    <r>
      <rPr>
        <b/>
        <sz val="16"/>
        <color theme="1"/>
        <rFont val="Calibri"/>
        <family val="2"/>
        <scheme val="minor"/>
      </rPr>
      <t xml:space="preserve">, </t>
    </r>
    <r>
      <rPr>
        <b/>
        <sz val="16"/>
        <color rgb="FFFF3131"/>
        <rFont val="Calibri"/>
        <family val="2"/>
        <scheme val="minor"/>
      </rPr>
      <t>acción 2</t>
    </r>
    <r>
      <rPr>
        <b/>
        <sz val="16"/>
        <color theme="1"/>
        <rFont val="Calibri"/>
        <family val="2"/>
        <scheme val="minor"/>
      </rPr>
      <t>)</t>
    </r>
  </si>
  <si>
    <t>Sofía</t>
  </si>
  <si>
    <t>Daniela</t>
  </si>
  <si>
    <t>Enrique</t>
  </si>
  <si>
    <t>Emma</t>
  </si>
  <si>
    <t>Nombre</t>
  </si>
  <si>
    <t>Nota</t>
  </si>
  <si>
    <t>¿Número o texto?</t>
  </si>
  <si>
    <t>¿Es número?</t>
  </si>
  <si>
    <t>Pablo</t>
  </si>
  <si>
    <t>Lara</t>
  </si>
  <si>
    <t>diez</t>
  </si>
  <si>
    <t>Jorge</t>
  </si>
  <si>
    <t>Diego</t>
  </si>
  <si>
    <t>Yolanda</t>
  </si>
  <si>
    <t>ocho</t>
  </si>
  <si>
    <t>Ruperto</t>
  </si>
  <si>
    <t>tres</t>
  </si>
  <si>
    <t>Antonio</t>
  </si>
  <si>
    <t>Alfonso</t>
  </si>
  <si>
    <t>cinco</t>
  </si>
  <si>
    <t>Juan Pablo</t>
  </si>
  <si>
    <t>Fernando</t>
  </si>
  <si>
    <t>SI ANIDADAS y SI.CONJUNTO</t>
  </si>
  <si>
    <t>SI ANIDADAS: Utilizando 2 funciones SI anidadas ejecutando 3 acciones.</t>
  </si>
  <si>
    <t>=SI(B7&lt;18,"MENOR de edad",SI(B7&lt;65,"MAYOR de edad","TERCERA edad"))</t>
  </si>
  <si>
    <t>Utilizando SI.CONJUNTO</t>
  </si>
  <si>
    <t>Función Y</t>
  </si>
  <si>
    <t>1º parcial</t>
  </si>
  <si>
    <t>2º parcial</t>
  </si>
  <si>
    <t>Faltas de asistencia</t>
  </si>
  <si>
    <t>Aprobado</t>
  </si>
  <si>
    <t>Condiciones para aprobar (Todas a la vez):</t>
  </si>
  <si>
    <t>Nota del 1º parcial mayor o igual a 5</t>
  </si>
  <si>
    <t>Nota del 2º parcial mayor o igual a 5</t>
  </si>
  <si>
    <t>Máximo 10 faltas de asistencia</t>
  </si>
  <si>
    <t>Función O</t>
  </si>
  <si>
    <t>Nota Final</t>
  </si>
  <si>
    <t>Sustitutorio</t>
  </si>
  <si>
    <t>Condiciones para aprobar:</t>
  </si>
  <si>
    <r>
      <t xml:space="preserve">Nota del Final mayor a 5 </t>
    </r>
    <r>
      <rPr>
        <b/>
        <u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 xml:space="preserve"> Sustitutorio mayor a 5</t>
    </r>
  </si>
  <si>
    <t>SI.ERROR</t>
  </si>
  <si>
    <t>Reemplazar un error ya previsto por otro valor definido por el usuario</t>
  </si>
  <si>
    <t>Planificados</t>
  </si>
  <si>
    <t>Producidos</t>
  </si>
  <si>
    <t>% Cumplimiento</t>
  </si>
  <si>
    <t>Defectuosos</t>
  </si>
  <si>
    <t>% Defectuosos</t>
  </si>
  <si>
    <t>Producto A</t>
  </si>
  <si>
    <t>Producto B</t>
  </si>
  <si>
    <t>Producto C</t>
  </si>
  <si>
    <t>Producto D</t>
  </si>
  <si>
    <t>Producto E</t>
  </si>
  <si>
    <t>Producto F</t>
  </si>
  <si>
    <t>Producto G</t>
  </si>
  <si>
    <t>Producto H</t>
  </si>
  <si>
    <t>CHECKLIST DE PROYECTO APLICANDO FUNCIÓN CONCATENAR + SI ANIDADAS + PROMEDIO</t>
  </si>
  <si>
    <t>Estado del proyecto:</t>
  </si>
  <si>
    <t>Temas del curso Excel Funciones y Fórmulas</t>
  </si>
  <si>
    <t>Guión y plantilla</t>
  </si>
  <si>
    <t>Grabación</t>
  </si>
  <si>
    <t>Edición de video</t>
  </si>
  <si>
    <t>Estado</t>
  </si>
  <si>
    <t>Elementos de las Fórmulas y Funciones</t>
  </si>
  <si>
    <t>Ingresar Fórmulas usando Nombres</t>
  </si>
  <si>
    <t>Fórmulas con Operadores</t>
  </si>
  <si>
    <t>Idioma de las Fórmulas</t>
  </si>
  <si>
    <t>Referencias Fijas y variables</t>
  </si>
  <si>
    <t>Autosuma</t>
  </si>
  <si>
    <t>Herramientas de análisis rápido</t>
  </si>
  <si>
    <t>El asistente de Funciones de Excel</t>
  </si>
  <si>
    <t>Funciones volátiles</t>
  </si>
  <si>
    <t>Función SI, Y, O y XO</t>
  </si>
  <si>
    <t>Función FALSO, VERDADERO y NO</t>
  </si>
  <si>
    <t>Aplicaciones en funciones anidadas</t>
  </si>
  <si>
    <t>Función CONCATENAR, IGUAL y LARGO</t>
  </si>
  <si>
    <t>Función DERECHA, IZQUIERDA y ESPACIOS</t>
  </si>
  <si>
    <t>Función ENCONTRAR, HALLAR y EXTRAE</t>
  </si>
  <si>
    <t>Función REEMPLAZAR, SUSTITUIR y REPETIR</t>
  </si>
  <si>
    <t>Función MAYUSC, MINUSC y NOMPROPIO</t>
  </si>
  <si>
    <t>Función T, TEXTO, DECIMAL y MONEDA</t>
  </si>
  <si>
    <t>Función LIMPIAR</t>
  </si>
  <si>
    <t>Función VALOR, VALOR.NUMERO</t>
  </si>
  <si>
    <t>Función CONTAR, CONTAR.BLANCO, CONTARA</t>
  </si>
  <si>
    <t>Función CONTAR.SI, CONTAR.SI.CONJUNTO</t>
  </si>
  <si>
    <t>Función PROMEDIO, PROMEDIOA, PROMEDIO.SI y PROMEDIO.SI.CONJUNTO</t>
  </si>
  <si>
    <t>Función JERARQUIA.EQV, JERARQUIA.MEDIA, K.ESIMO.MAYOR y K.ESIMO.MENOR</t>
  </si>
  <si>
    <t>Función MAX,MIN, MEDIANA y MODA</t>
  </si>
  <si>
    <t>Función CUARTIL y  PERCENTIL</t>
  </si>
  <si>
    <t>Funciones para Pronósticos: INTERSENCCION.EJE, PENDIENTE y PRONOSTICO.LINEAL</t>
  </si>
  <si>
    <t>Función COEF.DE.CORREL, PEARSON y COEFICIENTE.R2</t>
  </si>
  <si>
    <t>Función DESVEST.M, DESVEST.P, VAR.M y VAR.P</t>
  </si>
  <si>
    <t>Función COEFICIENTE.ASIMETRIA, COEFICIENTE.ASIMETRIA.P y CURTOSIS</t>
  </si>
  <si>
    <t>Función BUSCARV y BUSCARH</t>
  </si>
  <si>
    <t>Función COINCIDIR y INDICE 1era Forma</t>
  </si>
  <si>
    <t>Función INDICE 2da Forma</t>
  </si>
  <si>
    <t>Función INDIRECTO y DESREF</t>
  </si>
  <si>
    <t>Función ELEGIR</t>
  </si>
  <si>
    <t>Función HIPERVÍNCULO</t>
  </si>
  <si>
    <t>Función TRASNPONER</t>
  </si>
  <si>
    <t>Función FILA, FILAS, COLUMNA y COLUMNAS</t>
  </si>
  <si>
    <t>Función HOY y AHORA</t>
  </si>
  <si>
    <t>Función DIAS, DIAS.LAB, DIAS.LAB.INTL y DIASEM</t>
  </si>
  <si>
    <t>Función SEGUNDO, MINUTO, HORA, DIA, MES, AÑO</t>
  </si>
  <si>
    <t>Función HORANUMERO y NSHORA</t>
  </si>
  <si>
    <t>Función NUM.DE.SEMANA, FIN.MES</t>
  </si>
  <si>
    <t>Función FECHA, FECHA.MES y FECHANUMERO</t>
  </si>
  <si>
    <t>Función SUMA, SUMAR.SI, SUMAR.SI.CONJUNTO</t>
  </si>
  <si>
    <t>Función ABS, ENTERO y TRUNCAR</t>
  </si>
  <si>
    <t>Función ALEATORIO, ALEATORIO.ENTRE</t>
  </si>
  <si>
    <t>Función REDONDEAR, REDONDEAR.MAS, REDONDEAR.MENOS, REDONDEAR.PAR, REDONDEAR.IMPAR, REDONDEAR.MULT</t>
  </si>
  <si>
    <t>Función COCIENTE, RESIDUO, MCD y MCM</t>
  </si>
  <si>
    <t>Función NUMERO.ROMANO y NUMERO.ARABE</t>
  </si>
  <si>
    <t>Función COMBINAT</t>
  </si>
  <si>
    <t>Función SEN, COS, TAN, SEC, CSC,COT</t>
  </si>
  <si>
    <t>Función PRODUCTO, POTENCIA, RAIZ, EXP, LN, LOG, LOG10</t>
  </si>
  <si>
    <t>Función PAGO</t>
  </si>
  <si>
    <t>Función VNA y TIR</t>
  </si>
  <si>
    <t>Hallar en Excel el Periodo De Recuperación de la Inversión (PRI)</t>
  </si>
  <si>
    <t>Función COMPLEJO, IM.REAL, IMAGINARIO, IM.SUM, IM.SUSTR, IM.PRODUCT, IM.DIV</t>
  </si>
  <si>
    <t>Función DEC.A.BIN, DEC.A.HEX, DEC.A.OCT, BIN.A.DEC, etc.</t>
  </si>
  <si>
    <t>Función CONVERTIR y MAYOR.O.IGUAL</t>
  </si>
  <si>
    <t>Función BDCONTAR, BDCONTARA, BDEXTRAER</t>
  </si>
  <si>
    <t>Función BDMAX, BDMIN, BDPROMEDIO, BDSUMA, BDPRODUCTO</t>
  </si>
  <si>
    <t>Función BDDESVEST, BDDESBESTP, BDVAR, BDVARP</t>
  </si>
  <si>
    <t>Función ES.PAR y ES.IMPAR</t>
  </si>
  <si>
    <t>Función ES.ERR, ESNOD y ES.ERROR</t>
  </si>
  <si>
    <t>Función ESBLANCO, ESFORMULA, ESNOTEXTO, ESNUMERO</t>
  </si>
  <si>
    <t>Tipos de Errores</t>
  </si>
  <si>
    <t>Gestión y Auditoría de errores</t>
  </si>
  <si>
    <t>Fórmulas y funciones para manejo de errores en Excel</t>
  </si>
  <si>
    <t>Ocultar errores usando formato Condicional</t>
  </si>
  <si>
    <t>Impresión de hoja con errores</t>
  </si>
  <si>
    <t>Concepto y uso de Fórmulas matriciales</t>
  </si>
  <si>
    <t>Métodos de fórmulas matriciales</t>
  </si>
  <si>
    <t>Aplicaciones de Fórmulas Matriciales parte 1</t>
  </si>
  <si>
    <t>Aplicaciones de Fórmulas Matriciales parte 2</t>
  </si>
  <si>
    <t>Tablas dinámicas vs Fórmulas Matriciales</t>
  </si>
  <si>
    <t>Crear Funciones Personalizadas e Introducción a VBA Macros</t>
  </si>
  <si>
    <t>Otras estructuras y ejemplos de Funciones Personalizadas</t>
  </si>
  <si>
    <t>Implementación de UDF en el asistente de funciones de Excel</t>
  </si>
  <si>
    <t>Guardar UDF y estén disponibles en cualquier libro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</si>
</sst>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[$S/-280A]* #,##0.00_-;\-[$S/-280A]* #,##0.00_-;_-[$S/-280A]* &quot;-&quot;??_-;_-@_-"/>
    <numFmt numFmtId="165" formatCode="_-* #,##0_-;\-* #,##0_-;_-* &quot;-&quot;??_-;_-@_-"/>
    <numFmt numFmtId="166" formatCode="_-[$$-409]* #,##0_ ;_-[$$-409]* \-#,##0\ ;_-[$$-409]* &quot;-&quot;??_ ;_-@_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Franklin Gothic Book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4"/>
      <name val="Franklin Gothic Demi"/>
      <family val="2"/>
    </font>
    <font>
      <b/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theme="9" tint="-0.249977111117893"/>
      <name val="Calibri"/>
      <family val="2"/>
      <scheme val="minor"/>
    </font>
    <font>
      <b/>
      <sz val="16"/>
      <color rgb="FFFF3131"/>
      <name val="Calibri"/>
      <family val="2"/>
      <scheme val="minor"/>
    </font>
    <font>
      <b/>
      <sz val="16"/>
      <color rgb="FFFFFFFF"/>
      <name val="Calibri"/>
      <family val="2"/>
    </font>
    <font>
      <b/>
      <sz val="16"/>
      <color rgb="FF000000"/>
      <name val="Calibri"/>
      <family val="2"/>
    </font>
    <font>
      <b/>
      <u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6"/>
      <color theme="3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30549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4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Border="1"/>
    <xf numFmtId="0" fontId="3" fillId="0" borderId="0" xfId="0" applyFont="1" applyBorder="1"/>
    <xf numFmtId="0" fontId="3" fillId="0" borderId="0" xfId="0" applyFont="1"/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0" xfId="0" applyFont="1"/>
    <xf numFmtId="14" fontId="3" fillId="2" borderId="5" xfId="0" applyNumberFormat="1" applyFont="1" applyFill="1" applyBorder="1" applyAlignment="1">
      <alignment horizontal="center"/>
    </xf>
    <xf numFmtId="0" fontId="3" fillId="2" borderId="1" xfId="0" applyFont="1" applyFill="1" applyBorder="1"/>
    <xf numFmtId="0" fontId="4" fillId="0" borderId="1" xfId="0" quotePrefix="1" applyFont="1" applyBorder="1"/>
    <xf numFmtId="0" fontId="3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6" fillId="0" borderId="0" xfId="0" applyFont="1"/>
    <xf numFmtId="164" fontId="3" fillId="2" borderId="1" xfId="0" applyNumberFormat="1" applyFont="1" applyFill="1" applyBorder="1" applyAlignment="1">
      <alignment horizontal="center"/>
    </xf>
    <xf numFmtId="0" fontId="4" fillId="2" borderId="1" xfId="0" quotePrefix="1" applyFont="1" applyFill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0" fontId="0" fillId="0" borderId="0" xfId="0" applyAlignment="1">
      <alignment horizontal="left"/>
    </xf>
    <xf numFmtId="0" fontId="4" fillId="0" borderId="5" xfId="0" applyFont="1" applyBorder="1" applyAlignment="1"/>
    <xf numFmtId="0" fontId="4" fillId="0" borderId="6" xfId="0" applyFont="1" applyBorder="1" applyAlignment="1"/>
    <xf numFmtId="0" fontId="4" fillId="0" borderId="3" xfId="0" applyFont="1" applyBorder="1" applyAlignment="1"/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3" xfId="0" applyFont="1" applyBorder="1" applyAlignment="1"/>
    <xf numFmtId="0" fontId="4" fillId="0" borderId="1" xfId="0" applyFont="1" applyBorder="1" applyAlignment="1"/>
    <xf numFmtId="0" fontId="3" fillId="0" borderId="1" xfId="0" applyFont="1" applyBorder="1" applyAlignment="1"/>
    <xf numFmtId="0" fontId="5" fillId="3" borderId="1" xfId="0" applyFont="1" applyFill="1" applyBorder="1" applyAlignment="1">
      <alignment horizontal="center" vertical="center"/>
    </xf>
    <xf numFmtId="0" fontId="10" fillId="0" borderId="1" xfId="0" applyFont="1" applyBorder="1"/>
    <xf numFmtId="166" fontId="10" fillId="0" borderId="1" xfId="0" applyNumberFormat="1" applyFont="1" applyBorder="1"/>
    <xf numFmtId="0" fontId="10" fillId="0" borderId="1" xfId="0" applyFont="1" applyBorder="1" applyAlignment="1">
      <alignment horizontal="center" vertical="center"/>
    </xf>
    <xf numFmtId="0" fontId="4" fillId="0" borderId="0" xfId="0" quotePrefix="1" applyFont="1"/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0" fontId="14" fillId="7" borderId="1" xfId="0" applyFont="1" applyFill="1" applyBorder="1" applyAlignment="1">
      <alignment horizontal="center"/>
    </xf>
    <xf numFmtId="165" fontId="15" fillId="8" borderId="1" xfId="1" applyNumberFormat="1" applyFont="1" applyFill="1" applyBorder="1" applyAlignment="1">
      <alignment vertical="top"/>
    </xf>
    <xf numFmtId="165" fontId="4" fillId="2" borderId="1" xfId="1" applyNumberFormat="1" applyFont="1" applyFill="1" applyBorder="1"/>
    <xf numFmtId="0" fontId="1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7" fillId="0" borderId="0" xfId="0" applyFont="1"/>
    <xf numFmtId="0" fontId="9" fillId="0" borderId="1" xfId="0" applyFont="1" applyBorder="1"/>
    <xf numFmtId="9" fontId="9" fillId="0" borderId="1" xfId="2" applyFont="1" applyBorder="1"/>
    <xf numFmtId="9" fontId="0" fillId="0" borderId="0" xfId="2" applyFont="1"/>
    <xf numFmtId="0" fontId="8" fillId="4" borderId="7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left" vertical="center"/>
    </xf>
    <xf numFmtId="0" fontId="9" fillId="5" borderId="9" xfId="0" applyFont="1" applyFill="1" applyBorder="1" applyAlignment="1">
      <alignment horizontal="center"/>
    </xf>
    <xf numFmtId="0" fontId="9" fillId="5" borderId="10" xfId="0" applyFont="1" applyFill="1" applyBorder="1" applyAlignment="1">
      <alignment horizontal="center"/>
    </xf>
    <xf numFmtId="0" fontId="9" fillId="5" borderId="11" xfId="0" applyFont="1" applyFill="1" applyBorder="1" applyAlignment="1">
      <alignment horizontal="center"/>
    </xf>
    <xf numFmtId="0" fontId="9" fillId="6" borderId="12" xfId="0" applyFont="1" applyFill="1" applyBorder="1" applyAlignment="1">
      <alignment horizontal="center"/>
    </xf>
    <xf numFmtId="0" fontId="9" fillId="6" borderId="2" xfId="0" applyFont="1" applyFill="1" applyBorder="1" applyAlignment="1">
      <alignment horizontal="center"/>
    </xf>
    <xf numFmtId="0" fontId="9" fillId="6" borderId="13" xfId="0" applyFont="1" applyFill="1" applyBorder="1" applyAlignment="1">
      <alignment horizontal="center"/>
    </xf>
    <xf numFmtId="0" fontId="9" fillId="6" borderId="14" xfId="0" applyFont="1" applyFill="1" applyBorder="1" applyAlignment="1">
      <alignment horizontal="center"/>
    </xf>
    <xf numFmtId="0" fontId="9" fillId="6" borderId="15" xfId="0" applyFont="1" applyFill="1" applyBorder="1" applyAlignment="1">
      <alignment horizontal="center"/>
    </xf>
    <xf numFmtId="0" fontId="9" fillId="6" borderId="16" xfId="0" applyFont="1" applyFill="1" applyBorder="1" applyAlignment="1">
      <alignment horizontal="center"/>
    </xf>
    <xf numFmtId="0" fontId="14" fillId="7" borderId="17" xfId="0" applyFont="1" applyFill="1" applyBorder="1" applyAlignment="1">
      <alignment horizontal="center"/>
    </xf>
    <xf numFmtId="0" fontId="14" fillId="7" borderId="0" xfId="0" applyFont="1" applyFill="1" applyAlignment="1">
      <alignment horizontal="center"/>
    </xf>
    <xf numFmtId="0" fontId="4" fillId="0" borderId="17" xfId="0" quotePrefix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7" fillId="5" borderId="18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0" fontId="0" fillId="6" borderId="23" xfId="0" applyFill="1" applyBorder="1" applyAlignment="1">
      <alignment horizontal="center" wrapText="1"/>
    </xf>
    <xf numFmtId="0" fontId="0" fillId="6" borderId="24" xfId="0" applyFill="1" applyBorder="1" applyAlignment="1">
      <alignment horizontal="center" wrapText="1"/>
    </xf>
    <xf numFmtId="0" fontId="0" fillId="6" borderId="25" xfId="0" applyFill="1" applyBorder="1" applyAlignment="1">
      <alignment horizontal="center" wrapText="1"/>
    </xf>
    <xf numFmtId="0" fontId="0" fillId="6" borderId="26" xfId="0" applyFill="1" applyBorder="1" applyAlignment="1">
      <alignment horizontal="center" wrapText="1"/>
    </xf>
    <xf numFmtId="0" fontId="0" fillId="6" borderId="27" xfId="0" applyFill="1" applyBorder="1" applyAlignment="1">
      <alignment horizontal="center" wrapText="1"/>
    </xf>
    <xf numFmtId="0" fontId="0" fillId="6" borderId="28" xfId="0" applyFill="1" applyBorder="1" applyAlignment="1">
      <alignment horizontal="center" wrapText="1"/>
    </xf>
    <xf numFmtId="0" fontId="7" fillId="5" borderId="18" xfId="0" applyFont="1" applyFill="1" applyBorder="1" applyAlignment="1">
      <alignment horizontal="center"/>
    </xf>
    <xf numFmtId="0" fontId="7" fillId="5" borderId="19" xfId="0" applyFont="1" applyFill="1" applyBorder="1" applyAlignment="1">
      <alignment horizontal="center"/>
    </xf>
    <xf numFmtId="0" fontId="7" fillId="5" borderId="20" xfId="0" applyFont="1" applyFill="1" applyBorder="1" applyAlignment="1">
      <alignment horizontal="center"/>
    </xf>
    <xf numFmtId="0" fontId="0" fillId="6" borderId="12" xfId="0" applyFill="1" applyBorder="1" applyAlignment="1">
      <alignment horizontal="left"/>
    </xf>
    <xf numFmtId="0" fontId="0" fillId="6" borderId="2" xfId="0" applyFill="1" applyBorder="1" applyAlignment="1">
      <alignment horizontal="left"/>
    </xf>
    <xf numFmtId="0" fontId="0" fillId="6" borderId="13" xfId="0" applyFill="1" applyBorder="1" applyAlignment="1">
      <alignment horizontal="left"/>
    </xf>
    <xf numFmtId="0" fontId="0" fillId="6" borderId="21" xfId="0" applyFill="1" applyBorder="1" applyAlignment="1">
      <alignment horizontal="left"/>
    </xf>
    <xf numFmtId="0" fontId="0" fillId="6" borderId="1" xfId="0" applyFill="1" applyBorder="1" applyAlignment="1">
      <alignment horizontal="left"/>
    </xf>
    <xf numFmtId="0" fontId="0" fillId="6" borderId="22" xfId="0" applyFill="1" applyBorder="1" applyAlignment="1">
      <alignment horizontal="left"/>
    </xf>
    <xf numFmtId="0" fontId="0" fillId="6" borderId="14" xfId="0" applyFill="1" applyBorder="1" applyAlignment="1">
      <alignment horizontal="left"/>
    </xf>
    <xf numFmtId="0" fontId="0" fillId="6" borderId="15" xfId="0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0" fontId="18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center" wrapText="1"/>
    </xf>
    <xf numFmtId="9" fontId="18" fillId="0" borderId="0" xfId="2" applyFont="1"/>
    <xf numFmtId="10" fontId="19" fillId="0" borderId="0" xfId="0" applyNumberFormat="1" applyFont="1" applyAlignment="1">
      <alignment horizontal="left" vertical="center"/>
    </xf>
    <xf numFmtId="0" fontId="20" fillId="9" borderId="1" xfId="0" applyFont="1" applyFill="1" applyBorder="1" applyAlignment="1">
      <alignment horizontal="center" vertical="center"/>
    </xf>
    <xf numFmtId="10" fontId="20" fillId="2" borderId="1" xfId="0" applyNumberFormat="1" applyFont="1" applyFill="1" applyBorder="1" applyAlignment="1">
      <alignment horizontal="center"/>
    </xf>
    <xf numFmtId="0" fontId="21" fillId="0" borderId="0" xfId="0" applyFont="1" applyAlignment="1">
      <alignment horizontal="center" wrapText="1"/>
    </xf>
    <xf numFmtId="2" fontId="21" fillId="0" borderId="0" xfId="2" applyNumberFormat="1" applyFont="1"/>
    <xf numFmtId="0" fontId="21" fillId="0" borderId="0" xfId="0" applyFont="1" applyAlignment="1">
      <alignment horizontal="left" vertical="center"/>
    </xf>
    <xf numFmtId="9" fontId="21" fillId="0" borderId="0" xfId="2" applyFont="1"/>
    <xf numFmtId="0" fontId="22" fillId="9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wrapText="1"/>
    </xf>
    <xf numFmtId="9" fontId="23" fillId="0" borderId="1" xfId="2" applyFont="1" applyBorder="1" applyAlignment="1">
      <alignment horizontal="center"/>
    </xf>
    <xf numFmtId="9" fontId="0" fillId="0" borderId="0" xfId="0" applyNumberFormat="1"/>
    <xf numFmtId="0" fontId="17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538371</xdr:colOff>
      <xdr:row>10</xdr:row>
      <xdr:rowOff>24847</xdr:rowOff>
    </xdr:from>
    <xdr:to>
      <xdr:col>8</xdr:col>
      <xdr:colOff>472108</xdr:colOff>
      <xdr:row>13</xdr:row>
      <xdr:rowOff>24848</xdr:rowOff>
    </xdr:to>
    <xdr:sp macro="" textlink="">
      <xdr:nvSpPr>
        <xdr:cNvPr id="2" name="Flecha: curvada hacia arriba 1">
          <a:extLst>
            <a:ext uri="{FF2B5EF4-FFF2-40B4-BE49-F238E27FC236}">
              <a16:creationId xmlns:a16="http://schemas.microsoft.com/office/drawing/2014/main" id="{C80C5F06-4604-4449-80A8-EEA89A7827A4}"/>
            </a:ext>
          </a:extLst>
        </xdr:cNvPr>
        <xdr:cNvSpPr/>
      </xdr:nvSpPr>
      <xdr:spPr>
        <a:xfrm>
          <a:off x="6853446" y="2520397"/>
          <a:ext cx="2314987" cy="600076"/>
        </a:xfrm>
        <a:prstGeom prst="curvedUpArrow">
          <a:avLst>
            <a:gd name="adj1" fmla="val 25000"/>
            <a:gd name="adj2" fmla="val 51575"/>
            <a:gd name="adj3" fmla="val 25000"/>
          </a:avLst>
        </a:prstGeom>
        <a:solidFill>
          <a:srgbClr val="FF3131"/>
        </a:solidFill>
        <a:ln>
          <a:solidFill>
            <a:srgbClr val="FF313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728870</xdr:colOff>
      <xdr:row>6</xdr:row>
      <xdr:rowOff>140804</xdr:rowOff>
    </xdr:from>
    <xdr:to>
      <xdr:col>7</xdr:col>
      <xdr:colOff>886240</xdr:colOff>
      <xdr:row>9</xdr:row>
      <xdr:rowOff>24847</xdr:rowOff>
    </xdr:to>
    <xdr:sp macro="" textlink="">
      <xdr:nvSpPr>
        <xdr:cNvPr id="3" name="Flecha: curvada hacia arriba 2">
          <a:extLst>
            <a:ext uri="{FF2B5EF4-FFF2-40B4-BE49-F238E27FC236}">
              <a16:creationId xmlns:a16="http://schemas.microsoft.com/office/drawing/2014/main" id="{2F21D5BC-5E37-41DC-951E-B0101C53932A}"/>
            </a:ext>
          </a:extLst>
        </xdr:cNvPr>
        <xdr:cNvSpPr/>
      </xdr:nvSpPr>
      <xdr:spPr>
        <a:xfrm flipV="1">
          <a:off x="7043945" y="1769579"/>
          <a:ext cx="1347995" cy="484118"/>
        </a:xfrm>
        <a:prstGeom prst="curved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911087</xdr:colOff>
      <xdr:row>7</xdr:row>
      <xdr:rowOff>115954</xdr:rowOff>
    </xdr:from>
    <xdr:to>
      <xdr:col>7</xdr:col>
      <xdr:colOff>770283</xdr:colOff>
      <xdr:row>8</xdr:row>
      <xdr:rowOff>198780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7E92360B-9DBC-41D2-AA7C-4065C257251C}"/>
            </a:ext>
          </a:extLst>
        </xdr:cNvPr>
        <xdr:cNvSpPr txBox="1"/>
      </xdr:nvSpPr>
      <xdr:spPr>
        <a:xfrm>
          <a:off x="7226162" y="1944754"/>
          <a:ext cx="1049821" cy="282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200" b="1"/>
            <a:t>VERDADERO</a:t>
          </a:r>
        </a:p>
      </xdr:txBody>
    </xdr:sp>
    <xdr:clientData/>
  </xdr:twoCellAnchor>
  <xdr:twoCellAnchor>
    <xdr:from>
      <xdr:col>7</xdr:col>
      <xdr:colOff>182216</xdr:colOff>
      <xdr:row>11</xdr:row>
      <xdr:rowOff>41411</xdr:rowOff>
    </xdr:from>
    <xdr:to>
      <xdr:col>7</xdr:col>
      <xdr:colOff>985629</xdr:colOff>
      <xdr:row>12</xdr:row>
      <xdr:rowOff>124237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43EA7A90-261D-41CB-98BD-FC3CB300AE60}"/>
            </a:ext>
          </a:extLst>
        </xdr:cNvPr>
        <xdr:cNvSpPr txBox="1"/>
      </xdr:nvSpPr>
      <xdr:spPr>
        <a:xfrm>
          <a:off x="7687916" y="2736986"/>
          <a:ext cx="803413" cy="282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400" b="1"/>
            <a:t>FALSO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1019175</xdr:colOff>
      <xdr:row>7</xdr:row>
      <xdr:rowOff>42240</xdr:rowOff>
    </xdr:from>
    <xdr:to>
      <xdr:col>6</xdr:col>
      <xdr:colOff>168966</xdr:colOff>
      <xdr:row>8</xdr:row>
      <xdr:rowOff>257175</xdr:rowOff>
    </xdr:to>
    <xdr:sp macro="" textlink="">
      <xdr:nvSpPr>
        <xdr:cNvPr id="2" name="Flecha: curvada hacia arriba 1">
          <a:extLst>
            <a:ext uri="{FF2B5EF4-FFF2-40B4-BE49-F238E27FC236}">
              <a16:creationId xmlns:a16="http://schemas.microsoft.com/office/drawing/2014/main" id="{E0A243F3-241A-403F-9F26-3FB9B35E019F}"/>
            </a:ext>
          </a:extLst>
        </xdr:cNvPr>
        <xdr:cNvSpPr/>
      </xdr:nvSpPr>
      <xdr:spPr>
        <a:xfrm>
          <a:off x="4505325" y="1813890"/>
          <a:ext cx="1350066" cy="481635"/>
        </a:xfrm>
        <a:prstGeom prst="curved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142875</xdr:colOff>
      <xdr:row>7</xdr:row>
      <xdr:rowOff>47625</xdr:rowOff>
    </xdr:from>
    <xdr:to>
      <xdr:col>6</xdr:col>
      <xdr:colOff>32717</xdr:colOff>
      <xdr:row>8</xdr:row>
      <xdr:rowOff>62534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85937049-8ADA-4698-85CD-0558012F4F69}"/>
            </a:ext>
          </a:extLst>
        </xdr:cNvPr>
        <xdr:cNvSpPr txBox="1"/>
      </xdr:nvSpPr>
      <xdr:spPr>
        <a:xfrm>
          <a:off x="4667250" y="1819275"/>
          <a:ext cx="1051892" cy="2816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200" b="1"/>
            <a:t>VERDADERO</a:t>
          </a:r>
        </a:p>
      </xdr:txBody>
    </xdr:sp>
    <xdr:clientData/>
  </xdr:twoCellAnchor>
  <xdr:twoCellAnchor>
    <xdr:from>
      <xdr:col>4</xdr:col>
      <xdr:colOff>952501</xdr:colOff>
      <xdr:row>8</xdr:row>
      <xdr:rowOff>133349</xdr:rowOff>
    </xdr:from>
    <xdr:to>
      <xdr:col>8</xdr:col>
      <xdr:colOff>304800</xdr:colOff>
      <xdr:row>10</xdr:row>
      <xdr:rowOff>238124</xdr:rowOff>
    </xdr:to>
    <xdr:sp macro="" textlink="">
      <xdr:nvSpPr>
        <xdr:cNvPr id="4" name="Flecha: curvada hacia arriba 3">
          <a:extLst>
            <a:ext uri="{FF2B5EF4-FFF2-40B4-BE49-F238E27FC236}">
              <a16:creationId xmlns:a16="http://schemas.microsoft.com/office/drawing/2014/main" id="{69255EB0-CFB6-4349-A543-C31DD7428388}"/>
            </a:ext>
          </a:extLst>
        </xdr:cNvPr>
        <xdr:cNvSpPr/>
      </xdr:nvSpPr>
      <xdr:spPr>
        <a:xfrm>
          <a:off x="4438651" y="2171699"/>
          <a:ext cx="3028949" cy="638175"/>
        </a:xfrm>
        <a:prstGeom prst="curvedUpArrow">
          <a:avLst>
            <a:gd name="adj1" fmla="val 25000"/>
            <a:gd name="adj2" fmla="val 51575"/>
            <a:gd name="adj3" fmla="val 25000"/>
          </a:avLst>
        </a:prstGeom>
        <a:solidFill>
          <a:srgbClr val="FF3131"/>
        </a:solidFill>
        <a:ln>
          <a:solidFill>
            <a:srgbClr val="FF313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7866</xdr:colOff>
      <xdr:row>9</xdr:row>
      <xdr:rowOff>120096</xdr:rowOff>
    </xdr:from>
    <xdr:to>
      <xdr:col>7</xdr:col>
      <xdr:colOff>635054</xdr:colOff>
      <xdr:row>10</xdr:row>
      <xdr:rowOff>135005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BE61DBE8-6CA1-45BA-B37F-CD4300C22C46}"/>
            </a:ext>
          </a:extLst>
        </xdr:cNvPr>
        <xdr:cNvSpPr txBox="1"/>
      </xdr:nvSpPr>
      <xdr:spPr>
        <a:xfrm>
          <a:off x="5694291" y="2425146"/>
          <a:ext cx="1389188" cy="2816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400" b="1"/>
            <a:t>FALSO</a:t>
          </a:r>
        </a:p>
      </xdr:txBody>
    </xdr:sp>
    <xdr:clientData/>
  </xdr:twoCellAnchor>
  <xdr:twoCellAnchor>
    <xdr:from>
      <xdr:col>7</xdr:col>
      <xdr:colOff>428625</xdr:colOff>
      <xdr:row>6</xdr:row>
      <xdr:rowOff>238125</xdr:rowOff>
    </xdr:from>
    <xdr:to>
      <xdr:col>9</xdr:col>
      <xdr:colOff>302316</xdr:colOff>
      <xdr:row>8</xdr:row>
      <xdr:rowOff>38101</xdr:rowOff>
    </xdr:to>
    <xdr:sp macro="" textlink="">
      <xdr:nvSpPr>
        <xdr:cNvPr id="6" name="Flecha: curvada hacia arriba 5">
          <a:extLst>
            <a:ext uri="{FF2B5EF4-FFF2-40B4-BE49-F238E27FC236}">
              <a16:creationId xmlns:a16="http://schemas.microsoft.com/office/drawing/2014/main" id="{73B5BDCE-9D63-49F3-94A2-B5F9E36A4058}"/>
            </a:ext>
          </a:extLst>
        </xdr:cNvPr>
        <xdr:cNvSpPr/>
      </xdr:nvSpPr>
      <xdr:spPr>
        <a:xfrm>
          <a:off x="6877050" y="1743075"/>
          <a:ext cx="1350066" cy="333376"/>
        </a:xfrm>
        <a:prstGeom prst="curved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600075</xdr:colOff>
      <xdr:row>6</xdr:row>
      <xdr:rowOff>228600</xdr:rowOff>
    </xdr:from>
    <xdr:to>
      <xdr:col>9</xdr:col>
      <xdr:colOff>175592</xdr:colOff>
      <xdr:row>7</xdr:row>
      <xdr:rowOff>243509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AE407F19-0D50-4A9F-AC36-7E9B778E94AE}"/>
            </a:ext>
          </a:extLst>
        </xdr:cNvPr>
        <xdr:cNvSpPr txBox="1"/>
      </xdr:nvSpPr>
      <xdr:spPr>
        <a:xfrm>
          <a:off x="7048500" y="1733550"/>
          <a:ext cx="1051892" cy="2816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200" b="1"/>
            <a:t>VERDADERO</a:t>
          </a:r>
        </a:p>
      </xdr:txBody>
    </xdr:sp>
    <xdr:clientData/>
  </xdr:twoCellAnchor>
  <xdr:twoCellAnchor>
    <xdr:from>
      <xdr:col>7</xdr:col>
      <xdr:colOff>419100</xdr:colOff>
      <xdr:row>6</xdr:row>
      <xdr:rowOff>247650</xdr:rowOff>
    </xdr:from>
    <xdr:to>
      <xdr:col>11</xdr:col>
      <xdr:colOff>390525</xdr:colOff>
      <xdr:row>8</xdr:row>
      <xdr:rowOff>200025</xdr:rowOff>
    </xdr:to>
    <xdr:sp macro="" textlink="">
      <xdr:nvSpPr>
        <xdr:cNvPr id="8" name="Flecha: curvada hacia arriba 7">
          <a:extLst>
            <a:ext uri="{FF2B5EF4-FFF2-40B4-BE49-F238E27FC236}">
              <a16:creationId xmlns:a16="http://schemas.microsoft.com/office/drawing/2014/main" id="{1F70A5E3-482E-4954-8B65-F605E11D1BCE}"/>
            </a:ext>
          </a:extLst>
        </xdr:cNvPr>
        <xdr:cNvSpPr/>
      </xdr:nvSpPr>
      <xdr:spPr>
        <a:xfrm>
          <a:off x="6867525" y="1752600"/>
          <a:ext cx="3009900" cy="485775"/>
        </a:xfrm>
        <a:prstGeom prst="curvedUpArrow">
          <a:avLst>
            <a:gd name="adj1" fmla="val 25000"/>
            <a:gd name="adj2" fmla="val 51575"/>
            <a:gd name="adj3" fmla="val 25000"/>
          </a:avLst>
        </a:prstGeom>
        <a:solidFill>
          <a:srgbClr val="FF3131"/>
        </a:solidFill>
        <a:ln>
          <a:solidFill>
            <a:srgbClr val="FF313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226941</xdr:colOff>
      <xdr:row>7</xdr:row>
      <xdr:rowOff>129621</xdr:rowOff>
    </xdr:from>
    <xdr:to>
      <xdr:col>11</xdr:col>
      <xdr:colOff>54029</xdr:colOff>
      <xdr:row>8</xdr:row>
      <xdr:rowOff>144530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082DA62E-32FF-496A-BC62-C873DE8F43C3}"/>
            </a:ext>
          </a:extLst>
        </xdr:cNvPr>
        <xdr:cNvSpPr txBox="1"/>
      </xdr:nvSpPr>
      <xdr:spPr>
        <a:xfrm>
          <a:off x="8151741" y="1901271"/>
          <a:ext cx="1389188" cy="2816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400" b="1"/>
            <a:t>FALSO</a:t>
          </a:r>
        </a:p>
      </xdr:txBody>
    </xdr:sp>
    <xdr:clientData/>
  </xdr:twoCellAnchor>
  <xdr:twoCellAnchor>
    <xdr:from>
      <xdr:col>4</xdr:col>
      <xdr:colOff>771525</xdr:colOff>
      <xdr:row>6</xdr:row>
      <xdr:rowOff>249556</xdr:rowOff>
    </xdr:from>
    <xdr:to>
      <xdr:col>5</xdr:col>
      <xdr:colOff>495300</xdr:colOff>
      <xdr:row>7</xdr:row>
      <xdr:rowOff>28575</xdr:rowOff>
    </xdr:to>
    <xdr:sp macro="" textlink="">
      <xdr:nvSpPr>
        <xdr:cNvPr id="10" name="Rectángulo 9">
          <a:extLst>
            <a:ext uri="{FF2B5EF4-FFF2-40B4-BE49-F238E27FC236}">
              <a16:creationId xmlns:a16="http://schemas.microsoft.com/office/drawing/2014/main" id="{74431419-9522-435F-BDBD-3F6AEAF22F45}"/>
            </a:ext>
          </a:extLst>
        </xdr:cNvPr>
        <xdr:cNvSpPr/>
      </xdr:nvSpPr>
      <xdr:spPr>
        <a:xfrm>
          <a:off x="4257675" y="1754506"/>
          <a:ext cx="762000" cy="45719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7</xdr:col>
      <xdr:colOff>276225</xdr:colOff>
      <xdr:row>6</xdr:row>
      <xdr:rowOff>228601</xdr:rowOff>
    </xdr:from>
    <xdr:to>
      <xdr:col>8</xdr:col>
      <xdr:colOff>123826</xdr:colOff>
      <xdr:row>6</xdr:row>
      <xdr:rowOff>264601</xdr:rowOff>
    </xdr:to>
    <xdr:sp macro="" textlink="">
      <xdr:nvSpPr>
        <xdr:cNvPr id="11" name="Rectángulo 10">
          <a:extLst>
            <a:ext uri="{FF2B5EF4-FFF2-40B4-BE49-F238E27FC236}">
              <a16:creationId xmlns:a16="http://schemas.microsoft.com/office/drawing/2014/main" id="{782AB52E-013A-41D2-A279-4F6F0DBE23FF}"/>
            </a:ext>
          </a:extLst>
        </xdr:cNvPr>
        <xdr:cNvSpPr/>
      </xdr:nvSpPr>
      <xdr:spPr>
        <a:xfrm>
          <a:off x="6724650" y="1733551"/>
          <a:ext cx="561976" cy="3600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5</xdr:col>
      <xdr:colOff>28575</xdr:colOff>
      <xdr:row>15</xdr:row>
      <xdr:rowOff>249556</xdr:rowOff>
    </xdr:from>
    <xdr:to>
      <xdr:col>7</xdr:col>
      <xdr:colOff>192525</xdr:colOff>
      <xdr:row>16</xdr:row>
      <xdr:rowOff>18856</xdr:rowOff>
    </xdr:to>
    <xdr:sp macro="" textlink="">
      <xdr:nvSpPr>
        <xdr:cNvPr id="12" name="Rectángulo 11">
          <a:extLst>
            <a:ext uri="{FF2B5EF4-FFF2-40B4-BE49-F238E27FC236}">
              <a16:creationId xmlns:a16="http://schemas.microsoft.com/office/drawing/2014/main" id="{528F2E70-7587-40E2-80AE-C9DB0CA76F40}"/>
            </a:ext>
          </a:extLst>
        </xdr:cNvPr>
        <xdr:cNvSpPr/>
      </xdr:nvSpPr>
      <xdr:spPr>
        <a:xfrm>
          <a:off x="4552950" y="4078606"/>
          <a:ext cx="2088000" cy="3600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7</xdr:col>
      <xdr:colOff>276225</xdr:colOff>
      <xdr:row>15</xdr:row>
      <xdr:rowOff>247651</xdr:rowOff>
    </xdr:from>
    <xdr:to>
      <xdr:col>10</xdr:col>
      <xdr:colOff>267750</xdr:colOff>
      <xdr:row>16</xdr:row>
      <xdr:rowOff>16951</xdr:rowOff>
    </xdr:to>
    <xdr:sp macro="" textlink="">
      <xdr:nvSpPr>
        <xdr:cNvPr id="13" name="Rectángulo 12">
          <a:extLst>
            <a:ext uri="{FF2B5EF4-FFF2-40B4-BE49-F238E27FC236}">
              <a16:creationId xmlns:a16="http://schemas.microsoft.com/office/drawing/2014/main" id="{F22E8544-4FDD-4B99-BA72-8B9DBDB3757D}"/>
            </a:ext>
          </a:extLst>
        </xdr:cNvPr>
        <xdr:cNvSpPr/>
      </xdr:nvSpPr>
      <xdr:spPr>
        <a:xfrm>
          <a:off x="6724650" y="4076701"/>
          <a:ext cx="2268000" cy="36000"/>
        </a:xfrm>
        <a:prstGeom prst="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10</xdr:col>
      <xdr:colOff>323850</xdr:colOff>
      <xdr:row>15</xdr:row>
      <xdr:rowOff>247651</xdr:rowOff>
    </xdr:from>
    <xdr:to>
      <xdr:col>13</xdr:col>
      <xdr:colOff>305850</xdr:colOff>
      <xdr:row>16</xdr:row>
      <xdr:rowOff>16951</xdr:rowOff>
    </xdr:to>
    <xdr:sp macro="" textlink="">
      <xdr:nvSpPr>
        <xdr:cNvPr id="14" name="Rectángulo 13">
          <a:extLst>
            <a:ext uri="{FF2B5EF4-FFF2-40B4-BE49-F238E27FC236}">
              <a16:creationId xmlns:a16="http://schemas.microsoft.com/office/drawing/2014/main" id="{C8300193-8A81-4C67-940C-433EED5DB1D0}"/>
            </a:ext>
          </a:extLst>
        </xdr:cNvPr>
        <xdr:cNvSpPr/>
      </xdr:nvSpPr>
      <xdr:spPr>
        <a:xfrm>
          <a:off x="9048750" y="4076701"/>
          <a:ext cx="2268000" cy="3600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410975</xdr:colOff>
      <xdr:row>8</xdr:row>
      <xdr:rowOff>107675</xdr:rowOff>
    </xdr:from>
    <xdr:to>
      <xdr:col>9</xdr:col>
      <xdr:colOff>286411</xdr:colOff>
      <xdr:row>16</xdr:row>
      <xdr:rowOff>8282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8FE7200-D471-4BC0-B610-738FC0DC2B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30850" y="2060300"/>
          <a:ext cx="1399436" cy="1481757"/>
        </a:xfrm>
        <a:prstGeom prst="rect">
          <a:avLst/>
        </a:prstGeom>
        <a:ln w="19050">
          <a:solidFill>
            <a:schemeClr val="tx1">
              <a:lumMod val="95000"/>
              <a:lumOff val="5000"/>
            </a:schemeClr>
          </a:solidFill>
        </a:ln>
      </xdr:spPr>
    </xdr:pic>
    <xdr:clientData/>
  </xdr:twoCellAnchor>
  <xdr:twoCellAnchor editAs="oneCell">
    <xdr:from>
      <xdr:col>7</xdr:col>
      <xdr:colOff>438978</xdr:colOff>
      <xdr:row>22</xdr:row>
      <xdr:rowOff>139892</xdr:rowOff>
    </xdr:from>
    <xdr:to>
      <xdr:col>9</xdr:col>
      <xdr:colOff>490970</xdr:colOff>
      <xdr:row>31</xdr:row>
      <xdr:rowOff>16566</xdr:rowOff>
    </xdr:to>
    <xdr:pic>
      <xdr:nvPicPr>
        <xdr:cNvPr id="3" name="Imagen 2" descr="https://sites.google.com/site/algebrasistemas/_/rsrc/1468885219069/operaciones-lgicas/disyuncion.JPG">
          <a:extLst>
            <a:ext uri="{FF2B5EF4-FFF2-40B4-BE49-F238E27FC236}">
              <a16:creationId xmlns:a16="http://schemas.microsoft.com/office/drawing/2014/main" id="{BEB7DA7E-90C6-4F5F-AC3B-0B1146632F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58853" y="5226242"/>
          <a:ext cx="1575992" cy="1667374"/>
        </a:xfrm>
        <a:prstGeom prst="rect">
          <a:avLst/>
        </a:prstGeom>
        <a:noFill/>
        <a:ln w="19050">
          <a:solidFill>
            <a:schemeClr val="tx1">
              <a:lumMod val="95000"/>
              <a:lumOff val="5000"/>
            </a:schemeClr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23813</xdr:colOff>
      <xdr:row>5</xdr:row>
      <xdr:rowOff>13585</xdr:rowOff>
    </xdr:from>
    <xdr:to>
      <xdr:col>4</xdr:col>
      <xdr:colOff>2128546</xdr:colOff>
      <xdr:row>13</xdr:row>
      <xdr:rowOff>0</xdr:rowOff>
    </xdr:to>
    <xdr:pic>
      <xdr:nvPicPr>
        <xdr:cNvPr id="2" name="Imagen 1" descr="Resultado de imagen para tabla de verdad disyuncion exclusiva">
          <a:extLst>
            <a:ext uri="{FF2B5EF4-FFF2-40B4-BE49-F238E27FC236}">
              <a16:creationId xmlns:a16="http://schemas.microsoft.com/office/drawing/2014/main" id="{8974A5F2-FDAF-4CAF-B206-7D27CF98FF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6094" y="1323273"/>
          <a:ext cx="2104733" cy="1939040"/>
        </a:xfrm>
        <a:prstGeom prst="rect">
          <a:avLst/>
        </a:prstGeom>
        <a:ln w="19050" cap="sq">
          <a:solidFill>
            <a:srgbClr val="000000"/>
          </a:solidFill>
          <a:prstDash val="solid"/>
          <a:miter lim="800000"/>
        </a:ln>
        <a:effectLst>
          <a:outerShdw dist="38100" dir="2700000" sx="1000" sy="1000" algn="tl" rotWithShape="0">
            <a:srgbClr val="000000">
              <a:alpha val="43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4043858</xdr:colOff>
      <xdr:row>3</xdr:row>
      <xdr:rowOff>21621</xdr:rowOff>
    </xdr:from>
    <xdr:to>
      <xdr:col>4</xdr:col>
      <xdr:colOff>5924454</xdr:colOff>
      <xdr:row>11</xdr:row>
      <xdr:rowOff>21625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53399C9-5A4F-447C-A0FD-2F30D1BD97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66139" y="807434"/>
          <a:ext cx="1880596" cy="1952629"/>
        </a:xfrm>
        <a:prstGeom prst="rect">
          <a:avLst/>
        </a:prstGeom>
        <a:ln w="19050">
          <a:solidFill>
            <a:schemeClr val="tx1">
              <a:lumMod val="95000"/>
              <a:lumOff val="5000"/>
            </a:schemeClr>
          </a:solidFill>
        </a:ln>
      </xdr:spPr>
    </xdr:pic>
    <xdr:clientData/>
  </xdr:twoCellAnchor>
  <xdr:twoCellAnchor editAs="oneCell">
    <xdr:from>
      <xdr:col>4</xdr:col>
      <xdr:colOff>2158579</xdr:colOff>
      <xdr:row>4</xdr:row>
      <xdr:rowOff>19050</xdr:rowOff>
    </xdr:from>
    <xdr:to>
      <xdr:col>4</xdr:col>
      <xdr:colOff>4024313</xdr:colOff>
      <xdr:row>12</xdr:row>
      <xdr:rowOff>0</xdr:rowOff>
    </xdr:to>
    <xdr:pic>
      <xdr:nvPicPr>
        <xdr:cNvPr id="4" name="Imagen 3" descr="https://sites.google.com/site/algebrasistemas/_/rsrc/1468885219069/operaciones-lgicas/disyuncion.JPG">
          <a:extLst>
            <a:ext uri="{FF2B5EF4-FFF2-40B4-BE49-F238E27FC236}">
              <a16:creationId xmlns:a16="http://schemas.microsoft.com/office/drawing/2014/main" id="{B6EEEE26-96A2-4DE6-8553-0340DB6C39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0860" y="1066800"/>
          <a:ext cx="1865734" cy="1933575"/>
        </a:xfrm>
        <a:prstGeom prst="rect">
          <a:avLst/>
        </a:prstGeom>
        <a:noFill/>
        <a:ln w="19050">
          <a:solidFill>
            <a:schemeClr val="tx1">
              <a:lumMod val="95000"/>
              <a:lumOff val="5000"/>
            </a:schemeClr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3"/>
  <sheetViews>
    <sheetView showGridLines="0" zoomScale="115" zoomScaleNormal="115" workbookViewId="0">
      <selection activeCell="C29" sqref="C29"/>
    </sheetView>
  </sheetViews>
  <sheetFormatPr baseColWidth="10" defaultRowHeight="15" x14ac:dyDescent="0.25"/>
  <cols>
    <col min="2" max="2" width="14.140625" customWidth="1"/>
    <col min="3" max="3" width="24.42578125" customWidth="1"/>
    <col min="4" max="4" width="48.7109375" customWidth="1"/>
    <col min="5" max="5" width="10.7109375" customWidth="1"/>
  </cols>
  <sheetData>
    <row r="1" spans="2:6" ht="21" x14ac:dyDescent="0.35">
      <c r="B1" s="15" t="s">
        <v>23</v>
      </c>
    </row>
    <row r="3" spans="2:6" ht="21" x14ac:dyDescent="0.35">
      <c r="B3" s="26" t="s">
        <v>16</v>
      </c>
      <c r="C3" s="27"/>
      <c r="D3" s="28"/>
    </row>
    <row r="4" spans="2:6" ht="21" x14ac:dyDescent="0.35">
      <c r="B4" s="23" t="s">
        <v>17</v>
      </c>
      <c r="C4" s="24"/>
      <c r="D4" s="25"/>
    </row>
    <row r="5" spans="2:6" ht="21" x14ac:dyDescent="0.35">
      <c r="B5" s="26" t="s">
        <v>18</v>
      </c>
      <c r="C5" s="27"/>
      <c r="D5" s="28"/>
    </row>
    <row r="7" spans="2:6" ht="21" x14ac:dyDescent="0.35">
      <c r="B7" s="15" t="s">
        <v>25</v>
      </c>
    </row>
    <row r="9" spans="2:6" ht="21" x14ac:dyDescent="0.35">
      <c r="B9" s="29" t="s">
        <v>28</v>
      </c>
      <c r="C9" s="29"/>
      <c r="E9" s="21"/>
    </row>
    <row r="10" spans="2:6" ht="21" x14ac:dyDescent="0.35">
      <c r="B10" s="29" t="s">
        <v>27</v>
      </c>
      <c r="C10" s="29"/>
      <c r="E10" s="21"/>
    </row>
    <row r="11" spans="2:6" ht="21" x14ac:dyDescent="0.35">
      <c r="B11" s="30" t="s">
        <v>26</v>
      </c>
      <c r="C11" s="30"/>
      <c r="E11" s="18"/>
      <c r="F11" s="18"/>
    </row>
    <row r="12" spans="2:6" ht="21" x14ac:dyDescent="0.35">
      <c r="F12" s="18"/>
    </row>
    <row r="13" spans="2:6" ht="21" x14ac:dyDescent="0.35">
      <c r="B13" s="15" t="s">
        <v>24</v>
      </c>
      <c r="F13" s="18"/>
    </row>
    <row r="15" spans="2:6" ht="21" x14ac:dyDescent="0.35">
      <c r="B15" s="11" t="s">
        <v>14</v>
      </c>
      <c r="C15" s="11" t="s">
        <v>13</v>
      </c>
      <c r="D15" s="11" t="s">
        <v>20</v>
      </c>
    </row>
    <row r="16" spans="2:6" ht="21" x14ac:dyDescent="0.35">
      <c r="B16" s="16">
        <v>50</v>
      </c>
      <c r="C16" s="5" t="b">
        <f>IF(AND(NOT(B16&gt;1),NOT(B16&lt;100)),B16)</f>
        <v>0</v>
      </c>
      <c r="D16" s="17" t="s">
        <v>41</v>
      </c>
    </row>
    <row r="17" spans="2:4" ht="21" x14ac:dyDescent="0.35">
      <c r="B17" s="11" t="s">
        <v>14</v>
      </c>
      <c r="C17" s="11" t="s">
        <v>15</v>
      </c>
      <c r="D17" s="11" t="s">
        <v>20</v>
      </c>
    </row>
    <row r="18" spans="2:4" ht="21" x14ac:dyDescent="0.35">
      <c r="B18" s="16">
        <v>1</v>
      </c>
      <c r="C18" s="5" t="b">
        <f>IF(B18=1,TRUE)</f>
        <v>1</v>
      </c>
      <c r="D18" s="17" t="s">
        <v>42</v>
      </c>
    </row>
    <row r="19" spans="2:4" ht="21" x14ac:dyDescent="0.35">
      <c r="B19" s="16">
        <v>5</v>
      </c>
      <c r="C19" s="5" t="b">
        <f>IF(B19=1,TRUE)</f>
        <v>0</v>
      </c>
      <c r="D19" s="17"/>
    </row>
    <row r="20" spans="2:4" ht="21" x14ac:dyDescent="0.35">
      <c r="C20" s="11" t="b">
        <v>0</v>
      </c>
      <c r="D20" s="11" t="s">
        <v>20</v>
      </c>
    </row>
    <row r="21" spans="2:4" ht="21" x14ac:dyDescent="0.35">
      <c r="C21" s="5" t="b">
        <f>FALSE()</f>
        <v>0</v>
      </c>
      <c r="D21" s="17" t="s">
        <v>19</v>
      </c>
    </row>
    <row r="23" spans="2:4" x14ac:dyDescent="0.25">
      <c r="B23" s="22"/>
      <c r="C23" s="22"/>
      <c r="D23" s="2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798C1-4395-45B6-ABBA-96FAC60DC270}">
  <dimension ref="B2:J33"/>
  <sheetViews>
    <sheetView showGridLines="0" tabSelected="1" zoomScale="115" zoomScaleNormal="115" workbookViewId="0">
      <selection activeCell="D6" sqref="D6"/>
    </sheetView>
  </sheetViews>
  <sheetFormatPr baseColWidth="10" defaultRowHeight="15" x14ac:dyDescent="0.25"/>
  <cols>
    <col min="1" max="1" width="3.140625" customWidth="1"/>
    <col min="2" max="2" width="14" bestFit="1" customWidth="1"/>
    <col min="3" max="3" width="13.42578125" customWidth="1"/>
    <col min="4" max="4" width="24.5703125" bestFit="1" customWidth="1"/>
    <col min="5" max="5" width="28.140625" bestFit="1" customWidth="1"/>
    <col min="7" max="8" width="17.85546875" bestFit="1" customWidth="1"/>
    <col min="9" max="9" width="13.7109375" customWidth="1"/>
    <col min="12" max="12" width="11.85546875" bestFit="1" customWidth="1"/>
    <col min="13" max="13" width="12.28515625" bestFit="1" customWidth="1"/>
  </cols>
  <sheetData>
    <row r="2" spans="2:10" ht="36.75" thickBot="1" x14ac:dyDescent="0.3">
      <c r="B2" s="47" t="s">
        <v>47</v>
      </c>
      <c r="C2" s="47"/>
      <c r="D2" s="47"/>
      <c r="E2" s="47"/>
      <c r="F2" s="47"/>
      <c r="G2" s="47"/>
      <c r="H2" s="47"/>
      <c r="I2" s="47"/>
      <c r="J2" s="48"/>
    </row>
    <row r="3" spans="2:10" ht="16.5" thickTop="1" thickBot="1" x14ac:dyDescent="0.3"/>
    <row r="4" spans="2:10" ht="21.75" thickBot="1" x14ac:dyDescent="0.35">
      <c r="B4" s="31" t="s">
        <v>48</v>
      </c>
      <c r="C4" s="31" t="s">
        <v>49</v>
      </c>
      <c r="D4" s="31" t="s">
        <v>50</v>
      </c>
      <c r="E4" s="31" t="s">
        <v>51</v>
      </c>
      <c r="G4" s="49" t="s">
        <v>52</v>
      </c>
      <c r="H4" s="50"/>
      <c r="I4" s="51"/>
    </row>
    <row r="5" spans="2:10" ht="18.75" x14ac:dyDescent="0.3">
      <c r="B5" s="32" t="s">
        <v>53</v>
      </c>
      <c r="C5" s="33">
        <v>2738</v>
      </c>
      <c r="D5" s="34" t="str">
        <f>IF(C5&gt;2000,"SI","NO")</f>
        <v>SI</v>
      </c>
      <c r="E5" s="34">
        <f>IF(C5&gt;2000,C5*10%,"NO")</f>
        <v>273.8</v>
      </c>
      <c r="G5" s="52" t="s">
        <v>54</v>
      </c>
      <c r="H5" s="53"/>
      <c r="I5" s="54"/>
    </row>
    <row r="6" spans="2:10" ht="19.5" thickBot="1" x14ac:dyDescent="0.35">
      <c r="B6" s="32" t="s">
        <v>55</v>
      </c>
      <c r="C6" s="33">
        <v>3097</v>
      </c>
      <c r="D6" s="34"/>
      <c r="E6" s="34"/>
      <c r="G6" s="55" t="s">
        <v>56</v>
      </c>
      <c r="H6" s="56"/>
      <c r="I6" s="57"/>
    </row>
    <row r="7" spans="2:10" ht="15.75" x14ac:dyDescent="0.25">
      <c r="B7" s="32" t="s">
        <v>57</v>
      </c>
      <c r="C7" s="33">
        <v>1580</v>
      </c>
      <c r="D7" s="34"/>
      <c r="E7" s="34"/>
    </row>
    <row r="8" spans="2:10" ht="15.75" x14ac:dyDescent="0.25">
      <c r="B8" s="32" t="s">
        <v>58</v>
      </c>
      <c r="C8" s="33">
        <v>1659</v>
      </c>
      <c r="D8" s="34"/>
      <c r="E8" s="34"/>
    </row>
    <row r="9" spans="2:10" ht="15.75" x14ac:dyDescent="0.25">
      <c r="B9" s="32" t="s">
        <v>59</v>
      </c>
      <c r="C9" s="33">
        <v>3294</v>
      </c>
      <c r="D9" s="34"/>
      <c r="E9" s="34"/>
    </row>
    <row r="10" spans="2:10" ht="21" x14ac:dyDescent="0.35">
      <c r="B10" s="32" t="s">
        <v>60</v>
      </c>
      <c r="C10" s="33">
        <v>2039</v>
      </c>
      <c r="D10" s="34"/>
      <c r="E10" s="34"/>
      <c r="G10" s="35" t="s">
        <v>61</v>
      </c>
    </row>
    <row r="11" spans="2:10" ht="15.75" x14ac:dyDescent="0.25">
      <c r="B11" s="32" t="s">
        <v>62</v>
      </c>
      <c r="C11" s="33">
        <v>3558</v>
      </c>
      <c r="D11" s="34"/>
      <c r="E11" s="34"/>
    </row>
    <row r="12" spans="2:10" ht="15.75" x14ac:dyDescent="0.25">
      <c r="B12" s="32" t="s">
        <v>63</v>
      </c>
      <c r="C12" s="33">
        <v>1149</v>
      </c>
      <c r="D12" s="34"/>
      <c r="E12" s="34"/>
    </row>
    <row r="13" spans="2:10" ht="15.75" x14ac:dyDescent="0.25">
      <c r="B13" s="32" t="s">
        <v>60</v>
      </c>
      <c r="C13" s="33">
        <v>3165</v>
      </c>
      <c r="D13" s="34"/>
      <c r="E13" s="34"/>
    </row>
    <row r="14" spans="2:10" ht="15.75" x14ac:dyDescent="0.25">
      <c r="B14" s="32" t="s">
        <v>64</v>
      </c>
      <c r="C14" s="33">
        <v>3670</v>
      </c>
      <c r="D14" s="34"/>
      <c r="E14" s="34"/>
    </row>
    <row r="15" spans="2:10" ht="15.75" x14ac:dyDescent="0.25">
      <c r="B15" s="32" t="s">
        <v>65</v>
      </c>
      <c r="C15" s="33">
        <v>4293</v>
      </c>
      <c r="D15" s="34"/>
      <c r="E15" s="34"/>
    </row>
    <row r="16" spans="2:10" ht="15.75" x14ac:dyDescent="0.25">
      <c r="B16" s="32" t="s">
        <v>63</v>
      </c>
      <c r="C16" s="33">
        <v>1708</v>
      </c>
      <c r="D16" s="34"/>
      <c r="E16" s="34"/>
    </row>
    <row r="23" spans="2:7" ht="21" x14ac:dyDescent="0.25">
      <c r="B23" s="31" t="s">
        <v>66</v>
      </c>
      <c r="C23" s="31" t="s">
        <v>67</v>
      </c>
      <c r="D23" s="31" t="s">
        <v>68</v>
      </c>
      <c r="F23" s="31" t="s">
        <v>67</v>
      </c>
      <c r="G23" s="31" t="s">
        <v>69</v>
      </c>
    </row>
    <row r="24" spans="2:7" ht="15.75" x14ac:dyDescent="0.25">
      <c r="B24" s="32" t="s">
        <v>70</v>
      </c>
      <c r="C24" s="32">
        <v>4.9000000000000004</v>
      </c>
      <c r="D24" s="34" t="str">
        <f t="shared" ref="D24" si="0">IF(ISNUMBER(C24),"Es número","Es Texto")</f>
        <v>Es número</v>
      </c>
      <c r="F24" s="36">
        <v>4.9000000000000004</v>
      </c>
      <c r="G24" s="37" t="b">
        <f>ISNUMBER(F24)</f>
        <v>1</v>
      </c>
    </row>
    <row r="25" spans="2:7" ht="15.75" x14ac:dyDescent="0.25">
      <c r="B25" s="32" t="s">
        <v>71</v>
      </c>
      <c r="C25" s="32">
        <v>9.1</v>
      </c>
      <c r="D25" s="34"/>
      <c r="F25" s="36" t="s">
        <v>72</v>
      </c>
      <c r="G25" s="37" t="b">
        <f t="shared" ref="G25" si="1">ISNUMBER(F25)</f>
        <v>0</v>
      </c>
    </row>
    <row r="26" spans="2:7" ht="15.75" x14ac:dyDescent="0.25">
      <c r="B26" s="32" t="s">
        <v>73</v>
      </c>
      <c r="C26" s="32" t="s">
        <v>72</v>
      </c>
      <c r="D26" s="34"/>
    </row>
    <row r="27" spans="2:7" ht="15.75" x14ac:dyDescent="0.25">
      <c r="B27" s="32" t="s">
        <v>74</v>
      </c>
      <c r="C27" s="32">
        <v>5.6</v>
      </c>
      <c r="D27" s="34"/>
    </row>
    <row r="28" spans="2:7" ht="15.75" x14ac:dyDescent="0.25">
      <c r="B28" s="32" t="s">
        <v>75</v>
      </c>
      <c r="C28" s="32" t="s">
        <v>76</v>
      </c>
      <c r="D28" s="34"/>
    </row>
    <row r="29" spans="2:7" ht="15.75" x14ac:dyDescent="0.25">
      <c r="B29" s="32" t="s">
        <v>77</v>
      </c>
      <c r="C29" s="32" t="s">
        <v>78</v>
      </c>
      <c r="D29" s="34"/>
    </row>
    <row r="30" spans="2:7" ht="15.75" x14ac:dyDescent="0.25">
      <c r="B30" s="32" t="s">
        <v>79</v>
      </c>
      <c r="C30" s="32">
        <v>5</v>
      </c>
      <c r="D30" s="34"/>
    </row>
    <row r="31" spans="2:7" ht="15.75" x14ac:dyDescent="0.25">
      <c r="B31" s="32" t="s">
        <v>80</v>
      </c>
      <c r="C31" s="32" t="s">
        <v>81</v>
      </c>
      <c r="D31" s="34"/>
    </row>
    <row r="32" spans="2:7" ht="15.75" x14ac:dyDescent="0.25">
      <c r="B32" s="32" t="s">
        <v>82</v>
      </c>
      <c r="C32" s="32">
        <v>4.9000000000000004</v>
      </c>
      <c r="D32" s="34"/>
    </row>
    <row r="33" spans="2:4" ht="15.75" x14ac:dyDescent="0.25">
      <c r="B33" s="32" t="s">
        <v>83</v>
      </c>
      <c r="C33" s="32">
        <v>5.6</v>
      </c>
      <c r="D33" s="34"/>
    </row>
  </sheetData>
  <mergeCells count="4">
    <mergeCell ref="B2:J2"/>
    <mergeCell ref="G4:I4"/>
    <mergeCell ref="G5:I5"/>
    <mergeCell ref="G6:I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DA7B4-E804-46AA-BC25-F204A4ADBE0D}">
  <dimension ref="B2:N22"/>
  <sheetViews>
    <sheetView showGridLines="0" topLeftCell="A4" zoomScaleNormal="100" workbookViewId="0">
      <selection activeCell="E14" sqref="E14"/>
    </sheetView>
  </sheetViews>
  <sheetFormatPr baseColWidth="10" defaultRowHeight="15" x14ac:dyDescent="0.25"/>
  <cols>
    <col min="1" max="1" width="6.140625" customWidth="1"/>
    <col min="3" max="3" width="23.28515625" bestFit="1" customWidth="1"/>
    <col min="5" max="5" width="15.5703125" customWidth="1"/>
    <col min="6" max="6" width="17.42578125" customWidth="1"/>
    <col min="8" max="8" width="10.7109375" customWidth="1"/>
    <col min="10" max="10" width="12" customWidth="1"/>
  </cols>
  <sheetData>
    <row r="2" spans="2:14" ht="36.75" thickBot="1" x14ac:dyDescent="0.3">
      <c r="B2" s="47" t="s">
        <v>84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8"/>
    </row>
    <row r="3" spans="2:14" ht="15.75" thickTop="1" x14ac:dyDescent="0.25"/>
    <row r="6" spans="2:14" ht="21" x14ac:dyDescent="0.35">
      <c r="B6" s="38" t="s">
        <v>30</v>
      </c>
      <c r="C6" s="38" t="s">
        <v>29</v>
      </c>
      <c r="D6" s="58" t="s">
        <v>85</v>
      </c>
      <c r="E6" s="59"/>
      <c r="F6" s="59"/>
      <c r="G6" s="59"/>
      <c r="H6" s="59"/>
      <c r="I6" s="59"/>
      <c r="J6" s="59"/>
      <c r="K6" s="59"/>
      <c r="L6" s="59"/>
      <c r="M6" s="59"/>
      <c r="N6" s="59"/>
    </row>
    <row r="7" spans="2:14" ht="21" x14ac:dyDescent="0.35">
      <c r="B7" s="39">
        <v>39</v>
      </c>
      <c r="C7" s="40" t="str">
        <f>IF(B7&lt;18,"MENOR de edad",IF(B7&lt;65,"MAYOR de edad","TERCERA edad"))</f>
        <v>MAYOR de edad</v>
      </c>
      <c r="D7" s="60" t="s">
        <v>86</v>
      </c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2:14" ht="21" x14ac:dyDescent="0.35">
      <c r="B8" s="39">
        <v>12</v>
      </c>
      <c r="C8" s="40" t="str">
        <f t="shared" ref="C8:C13" si="0">IF(B8&lt;18,"MENOR de edad",IF(B8&lt;65,"MAYOR de edad","TERCERA edad"))</f>
        <v>MENOR de edad</v>
      </c>
    </row>
    <row r="9" spans="2:14" ht="21" x14ac:dyDescent="0.35">
      <c r="B9" s="39">
        <v>23</v>
      </c>
      <c r="C9" s="40" t="str">
        <f t="shared" si="0"/>
        <v>MAYOR de edad</v>
      </c>
    </row>
    <row r="10" spans="2:14" ht="21" x14ac:dyDescent="0.35">
      <c r="B10" s="39">
        <v>16</v>
      </c>
      <c r="C10" s="40" t="str">
        <f t="shared" si="0"/>
        <v>MENOR de edad</v>
      </c>
    </row>
    <row r="11" spans="2:14" ht="21" x14ac:dyDescent="0.35">
      <c r="B11" s="39">
        <v>99</v>
      </c>
      <c r="C11" s="40" t="str">
        <f t="shared" si="0"/>
        <v>TERCERA edad</v>
      </c>
    </row>
    <row r="12" spans="2:14" ht="21" x14ac:dyDescent="0.35">
      <c r="B12" s="39">
        <v>66</v>
      </c>
      <c r="C12" s="40" t="str">
        <f t="shared" si="0"/>
        <v>TERCERA edad</v>
      </c>
    </row>
    <row r="13" spans="2:14" ht="21" x14ac:dyDescent="0.35">
      <c r="B13" s="39">
        <v>12</v>
      </c>
      <c r="C13" s="40" t="str">
        <f t="shared" si="0"/>
        <v>MENOR de edad</v>
      </c>
    </row>
    <row r="15" spans="2:14" ht="21" x14ac:dyDescent="0.35">
      <c r="B15" s="38" t="s">
        <v>30</v>
      </c>
      <c r="C15" s="38" t="s">
        <v>29</v>
      </c>
      <c r="D15" s="58" t="s">
        <v>87</v>
      </c>
      <c r="E15" s="59"/>
      <c r="F15" s="59"/>
      <c r="G15" s="59"/>
      <c r="H15" s="59"/>
      <c r="I15" s="59"/>
      <c r="J15" s="59"/>
      <c r="K15" s="59"/>
      <c r="L15" s="59"/>
      <c r="M15" s="59"/>
      <c r="N15" s="59"/>
    </row>
    <row r="16" spans="2:14" ht="21" x14ac:dyDescent="0.35">
      <c r="B16" s="39">
        <v>39</v>
      </c>
      <c r="C16" s="40" t="str">
        <f>_xlfn.IFS(B16&lt;18,"MENOR de edad",B16&lt;65,"MAYOR de edad",TRUE,"TERCERA edad")</f>
        <v>MAYOR de edad</v>
      </c>
      <c r="D16" s="60" t="str">
        <f ca="1">_xlfn.FORMULATEXT(C16)</f>
        <v>=SI.CONJUNTO(B16&lt;18,"MENOR de edad",B16&lt;65,"MAYOR de edad",VERDADERO,"TERCERA edad")</v>
      </c>
      <c r="E16" s="61"/>
      <c r="F16" s="61"/>
      <c r="G16" s="61"/>
      <c r="H16" s="61"/>
      <c r="I16" s="61"/>
      <c r="J16" s="61"/>
      <c r="K16" s="61"/>
      <c r="L16" s="61"/>
      <c r="M16" s="61"/>
      <c r="N16" s="61"/>
    </row>
    <row r="17" spans="2:3" ht="21" x14ac:dyDescent="0.35">
      <c r="B17" s="39">
        <v>12</v>
      </c>
      <c r="C17" s="40" t="str">
        <f t="shared" ref="C17:C22" si="1">_xlfn.IFS(B17&lt;18,"MENOR de edad",B17&lt;65,"MAYOR de edad",TRUE,"TERCERA edad")</f>
        <v>MENOR de edad</v>
      </c>
    </row>
    <row r="18" spans="2:3" ht="21" x14ac:dyDescent="0.35">
      <c r="B18" s="39">
        <v>23</v>
      </c>
      <c r="C18" s="40" t="str">
        <f t="shared" si="1"/>
        <v>MAYOR de edad</v>
      </c>
    </row>
    <row r="19" spans="2:3" ht="21" x14ac:dyDescent="0.35">
      <c r="B19" s="39">
        <v>16</v>
      </c>
      <c r="C19" s="40" t="str">
        <f t="shared" si="1"/>
        <v>MENOR de edad</v>
      </c>
    </row>
    <row r="20" spans="2:3" ht="21" x14ac:dyDescent="0.35">
      <c r="B20" s="39">
        <v>99</v>
      </c>
      <c r="C20" s="40" t="str">
        <f t="shared" si="1"/>
        <v>TERCERA edad</v>
      </c>
    </row>
    <row r="21" spans="2:3" ht="21" x14ac:dyDescent="0.35">
      <c r="B21" s="39">
        <v>66</v>
      </c>
      <c r="C21" s="40" t="str">
        <f t="shared" si="1"/>
        <v>TERCERA edad</v>
      </c>
    </row>
    <row r="22" spans="2:3" ht="21" x14ac:dyDescent="0.35">
      <c r="B22" s="39">
        <v>12</v>
      </c>
      <c r="C22" s="40" t="str">
        <f t="shared" si="1"/>
        <v>MENOR de edad</v>
      </c>
    </row>
  </sheetData>
  <mergeCells count="5">
    <mergeCell ref="B2:N2"/>
    <mergeCell ref="D6:N6"/>
    <mergeCell ref="D7:N7"/>
    <mergeCell ref="D15:N15"/>
    <mergeCell ref="D16:N1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B108A-8C30-4735-9E4D-965E9F0449A1}">
  <dimension ref="B2:N30"/>
  <sheetViews>
    <sheetView showGridLines="0" topLeftCell="A16" zoomScale="115" zoomScaleNormal="115" workbookViewId="0">
      <selection activeCell="E14" sqref="E14"/>
    </sheetView>
  </sheetViews>
  <sheetFormatPr baseColWidth="10" defaultRowHeight="15" x14ac:dyDescent="0.25"/>
  <cols>
    <col min="1" max="1" width="6.42578125" customWidth="1"/>
    <col min="3" max="3" width="13" bestFit="1" customWidth="1"/>
    <col min="4" max="4" width="16.5703125" bestFit="1" customWidth="1"/>
    <col min="5" max="5" width="25.5703125" customWidth="1"/>
    <col min="6" max="6" width="14.85546875" bestFit="1" customWidth="1"/>
    <col min="10" max="10" width="17.140625" customWidth="1"/>
  </cols>
  <sheetData>
    <row r="2" spans="2:14" ht="36.75" thickBot="1" x14ac:dyDescent="0.3">
      <c r="B2" s="47" t="s">
        <v>88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8"/>
    </row>
    <row r="3" spans="2:14" ht="15.75" thickTop="1" x14ac:dyDescent="0.25"/>
    <row r="4" spans="2:14" ht="21.75" thickBot="1" x14ac:dyDescent="0.3">
      <c r="B4" s="31" t="s">
        <v>66</v>
      </c>
      <c r="C4" s="31" t="s">
        <v>89</v>
      </c>
      <c r="D4" s="31" t="s">
        <v>90</v>
      </c>
      <c r="E4" s="31" t="s">
        <v>91</v>
      </c>
      <c r="F4" s="31" t="s">
        <v>92</v>
      </c>
    </row>
    <row r="5" spans="2:14" ht="16.5" thickBot="1" x14ac:dyDescent="0.3">
      <c r="B5" s="32" t="s">
        <v>70</v>
      </c>
      <c r="C5" s="32">
        <v>4.9000000000000004</v>
      </c>
      <c r="D5" s="32">
        <v>8.6999999999999993</v>
      </c>
      <c r="E5" s="41">
        <v>10</v>
      </c>
      <c r="F5" s="36" t="str">
        <f>IF(AND(C5&gt;=5,D5&gt;=5,E5&lt;=10),"APROBADO","NO APROBADO")</f>
        <v>NO APROBADO</v>
      </c>
      <c r="H5" s="71" t="s">
        <v>93</v>
      </c>
      <c r="I5" s="72"/>
      <c r="J5" s="73"/>
    </row>
    <row r="6" spans="2:14" ht="15.75" x14ac:dyDescent="0.25">
      <c r="B6" s="32" t="s">
        <v>71</v>
      </c>
      <c r="C6" s="32">
        <v>9.1</v>
      </c>
      <c r="D6" s="32">
        <v>6.3</v>
      </c>
      <c r="E6" s="41">
        <v>2</v>
      </c>
      <c r="F6" s="36" t="str">
        <f t="shared" ref="F6:F14" si="0">IF(AND(C6&gt;=5,D6&gt;=5,E6&lt;=10),"APROBADO","NO APROBADO")</f>
        <v>APROBADO</v>
      </c>
      <c r="H6" s="74" t="s">
        <v>94</v>
      </c>
      <c r="I6" s="75"/>
      <c r="J6" s="76"/>
    </row>
    <row r="7" spans="2:14" ht="15.75" x14ac:dyDescent="0.25">
      <c r="B7" s="32" t="s">
        <v>73</v>
      </c>
      <c r="C7" s="32">
        <v>7.3</v>
      </c>
      <c r="D7" s="32">
        <v>6.3</v>
      </c>
      <c r="E7" s="41">
        <v>0</v>
      </c>
      <c r="F7" s="36" t="str">
        <f t="shared" si="0"/>
        <v>APROBADO</v>
      </c>
      <c r="H7" s="77" t="s">
        <v>95</v>
      </c>
      <c r="I7" s="78"/>
      <c r="J7" s="79"/>
    </row>
    <row r="8" spans="2:14" ht="16.5" thickBot="1" x14ac:dyDescent="0.3">
      <c r="B8" s="32" t="s">
        <v>74</v>
      </c>
      <c r="C8" s="32">
        <v>5.6</v>
      </c>
      <c r="D8" s="32">
        <v>4.9000000000000004</v>
      </c>
      <c r="E8" s="41">
        <v>15</v>
      </c>
      <c r="F8" s="36" t="str">
        <f t="shared" si="0"/>
        <v>NO APROBADO</v>
      </c>
      <c r="H8" s="80" t="s">
        <v>96</v>
      </c>
      <c r="I8" s="81"/>
      <c r="J8" s="82"/>
    </row>
    <row r="9" spans="2:14" ht="15.75" x14ac:dyDescent="0.25">
      <c r="B9" s="32" t="s">
        <v>75</v>
      </c>
      <c r="C9" s="32">
        <v>3.2</v>
      </c>
      <c r="D9" s="32">
        <v>5</v>
      </c>
      <c r="E9" s="41">
        <v>6</v>
      </c>
      <c r="F9" s="36" t="str">
        <f t="shared" si="0"/>
        <v>NO APROBADO</v>
      </c>
    </row>
    <row r="10" spans="2:14" ht="15.75" x14ac:dyDescent="0.25">
      <c r="B10" s="32" t="s">
        <v>77</v>
      </c>
      <c r="C10" s="32">
        <v>5.3</v>
      </c>
      <c r="D10" s="32">
        <v>6.5</v>
      </c>
      <c r="E10" s="41">
        <v>2</v>
      </c>
      <c r="F10" s="36" t="str">
        <f t="shared" si="0"/>
        <v>APROBADO</v>
      </c>
    </row>
    <row r="11" spans="2:14" ht="15.75" x14ac:dyDescent="0.25">
      <c r="B11" s="32" t="s">
        <v>79</v>
      </c>
      <c r="C11" s="32">
        <v>5</v>
      </c>
      <c r="D11" s="32">
        <v>6.4</v>
      </c>
      <c r="E11" s="41">
        <v>0</v>
      </c>
      <c r="F11" s="36" t="str">
        <f t="shared" si="0"/>
        <v>APROBADO</v>
      </c>
    </row>
    <row r="12" spans="2:14" ht="15.75" x14ac:dyDescent="0.25">
      <c r="B12" s="32" t="s">
        <v>80</v>
      </c>
      <c r="C12" s="32">
        <v>5.8</v>
      </c>
      <c r="D12" s="32">
        <v>5.9</v>
      </c>
      <c r="E12" s="41">
        <v>1</v>
      </c>
      <c r="F12" s="36" t="str">
        <f t="shared" si="0"/>
        <v>APROBADO</v>
      </c>
    </row>
    <row r="13" spans="2:14" ht="15.75" x14ac:dyDescent="0.25">
      <c r="B13" s="32" t="s">
        <v>82</v>
      </c>
      <c r="C13" s="32">
        <v>4.9000000000000004</v>
      </c>
      <c r="D13" s="32">
        <v>3.5</v>
      </c>
      <c r="E13" s="41">
        <v>9</v>
      </c>
      <c r="F13" s="36" t="str">
        <f t="shared" si="0"/>
        <v>NO APROBADO</v>
      </c>
    </row>
    <row r="14" spans="2:14" ht="15.75" x14ac:dyDescent="0.25">
      <c r="B14" s="32" t="s">
        <v>83</v>
      </c>
      <c r="C14" s="32">
        <v>5.6</v>
      </c>
      <c r="D14" s="32">
        <v>5.9</v>
      </c>
      <c r="E14" s="41">
        <v>20</v>
      </c>
      <c r="F14" s="36" t="str">
        <f t="shared" si="0"/>
        <v>NO APROBADO</v>
      </c>
    </row>
    <row r="15" spans="2:14" x14ac:dyDescent="0.25">
      <c r="E15" s="42"/>
    </row>
    <row r="18" spans="2:14" ht="36.75" thickBot="1" x14ac:dyDescent="0.3">
      <c r="B18" s="47" t="s">
        <v>97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8"/>
    </row>
    <row r="19" spans="2:14" ht="16.5" thickTop="1" thickBot="1" x14ac:dyDescent="0.3"/>
    <row r="20" spans="2:14" ht="21.75" thickBot="1" x14ac:dyDescent="0.3">
      <c r="B20" s="31" t="s">
        <v>66</v>
      </c>
      <c r="C20" s="31" t="s">
        <v>98</v>
      </c>
      <c r="D20" s="31" t="s">
        <v>99</v>
      </c>
      <c r="E20" s="31" t="s">
        <v>92</v>
      </c>
      <c r="H20" s="62" t="s">
        <v>100</v>
      </c>
      <c r="I20" s="63"/>
      <c r="J20" s="64"/>
    </row>
    <row r="21" spans="2:14" ht="15.75" x14ac:dyDescent="0.25">
      <c r="B21" s="32" t="s">
        <v>70</v>
      </c>
      <c r="C21" s="32">
        <v>4.9000000000000004</v>
      </c>
      <c r="D21" s="32">
        <v>8.6999999999999993</v>
      </c>
      <c r="E21" s="32" t="str">
        <f>IF(OR(C21&gt;5,D21&gt;5),"APROBADO","NO APROBADO")</f>
        <v>APROBADO</v>
      </c>
      <c r="H21" s="65" t="s">
        <v>101</v>
      </c>
      <c r="I21" s="66"/>
      <c r="J21" s="67"/>
    </row>
    <row r="22" spans="2:14" ht="16.5" thickBot="1" x14ac:dyDescent="0.3">
      <c r="B22" s="32" t="s">
        <v>71</v>
      </c>
      <c r="C22" s="32">
        <v>9.1</v>
      </c>
      <c r="D22" s="32">
        <v>6.3</v>
      </c>
      <c r="E22" s="32" t="str">
        <f t="shared" ref="E22:E30" si="1">IF(OR(C22&gt;5,D22&gt;5),"APROBADO","NO APROBADO")</f>
        <v>APROBADO</v>
      </c>
      <c r="H22" s="68"/>
      <c r="I22" s="69"/>
      <c r="J22" s="70"/>
    </row>
    <row r="23" spans="2:14" ht="15.75" x14ac:dyDescent="0.25">
      <c r="B23" s="32" t="s">
        <v>73</v>
      </c>
      <c r="C23" s="32">
        <v>7.3</v>
      </c>
      <c r="D23" s="32">
        <v>6.3</v>
      </c>
      <c r="E23" s="32" t="str">
        <f t="shared" si="1"/>
        <v>APROBADO</v>
      </c>
    </row>
    <row r="24" spans="2:14" ht="15.75" x14ac:dyDescent="0.25">
      <c r="B24" s="32" t="s">
        <v>74</v>
      </c>
      <c r="C24" s="32">
        <v>5.6</v>
      </c>
      <c r="D24" s="32">
        <v>4.9000000000000004</v>
      </c>
      <c r="E24" s="32" t="str">
        <f t="shared" si="1"/>
        <v>APROBADO</v>
      </c>
    </row>
    <row r="25" spans="2:14" ht="15.75" x14ac:dyDescent="0.25">
      <c r="B25" s="32" t="s">
        <v>75</v>
      </c>
      <c r="C25" s="32">
        <v>3.2</v>
      </c>
      <c r="D25" s="32">
        <v>5</v>
      </c>
      <c r="E25" s="32" t="str">
        <f t="shared" si="1"/>
        <v>NO APROBADO</v>
      </c>
    </row>
    <row r="26" spans="2:14" ht="15.75" x14ac:dyDescent="0.25">
      <c r="B26" s="32" t="s">
        <v>77</v>
      </c>
      <c r="C26" s="32">
        <v>5.3</v>
      </c>
      <c r="D26" s="32">
        <v>6.5</v>
      </c>
      <c r="E26" s="32" t="str">
        <f t="shared" si="1"/>
        <v>APROBADO</v>
      </c>
    </row>
    <row r="27" spans="2:14" ht="15.75" x14ac:dyDescent="0.25">
      <c r="B27" s="32" t="s">
        <v>79</v>
      </c>
      <c r="C27" s="32">
        <v>5</v>
      </c>
      <c r="D27" s="32">
        <v>6.4</v>
      </c>
      <c r="E27" s="32" t="str">
        <f t="shared" si="1"/>
        <v>APROBADO</v>
      </c>
    </row>
    <row r="28" spans="2:14" ht="15.75" x14ac:dyDescent="0.25">
      <c r="B28" s="32" t="s">
        <v>80</v>
      </c>
      <c r="C28" s="32">
        <v>5.8</v>
      </c>
      <c r="D28" s="32">
        <v>5.9</v>
      </c>
      <c r="E28" s="32" t="str">
        <f t="shared" si="1"/>
        <v>APROBADO</v>
      </c>
    </row>
    <row r="29" spans="2:14" ht="15.75" x14ac:dyDescent="0.25">
      <c r="B29" s="32" t="s">
        <v>82</v>
      </c>
      <c r="C29" s="32">
        <v>4.9000000000000004</v>
      </c>
      <c r="D29" s="32">
        <v>3.5</v>
      </c>
      <c r="E29" s="32" t="str">
        <f t="shared" si="1"/>
        <v>NO APROBADO</v>
      </c>
    </row>
    <row r="30" spans="2:14" ht="15.75" x14ac:dyDescent="0.25">
      <c r="B30" s="32" t="s">
        <v>83</v>
      </c>
      <c r="C30" s="32">
        <v>5.6</v>
      </c>
      <c r="D30" s="32">
        <v>5.9</v>
      </c>
      <c r="E30" s="32" t="str">
        <f t="shared" si="1"/>
        <v>APROBADO</v>
      </c>
    </row>
  </sheetData>
  <mergeCells count="8">
    <mergeCell ref="H20:J20"/>
    <mergeCell ref="H21:J22"/>
    <mergeCell ref="B2:N2"/>
    <mergeCell ref="H5:J5"/>
    <mergeCell ref="H6:J6"/>
    <mergeCell ref="H7:J7"/>
    <mergeCell ref="H8:J8"/>
    <mergeCell ref="B18:N1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3ACFD-4388-4E03-ACB3-F0E273B90FE9}">
  <dimension ref="B2:L14"/>
  <sheetViews>
    <sheetView showGridLines="0" workbookViewId="0">
      <selection activeCell="E14" sqref="E14"/>
    </sheetView>
  </sheetViews>
  <sheetFormatPr baseColWidth="10" defaultRowHeight="15" x14ac:dyDescent="0.25"/>
  <cols>
    <col min="1" max="1" width="8.28515625" customWidth="1"/>
    <col min="2" max="2" width="15" bestFit="1" customWidth="1"/>
    <col min="3" max="3" width="16" bestFit="1" customWidth="1"/>
    <col min="4" max="4" width="14.85546875" bestFit="1" customWidth="1"/>
    <col min="5" max="5" width="21.85546875" bestFit="1" customWidth="1"/>
    <col min="6" max="6" width="15.7109375" customWidth="1"/>
    <col min="7" max="7" width="15" bestFit="1" customWidth="1"/>
    <col min="8" max="8" width="14.85546875" bestFit="1" customWidth="1"/>
    <col min="9" max="9" width="16.7109375" bestFit="1" customWidth="1"/>
    <col min="10" max="10" width="21.85546875" bestFit="1" customWidth="1"/>
  </cols>
  <sheetData>
    <row r="2" spans="2:12" ht="36.75" thickBot="1" x14ac:dyDescent="0.3">
      <c r="B2" s="47" t="s">
        <v>102</v>
      </c>
      <c r="C2" s="47"/>
      <c r="D2" s="47"/>
      <c r="E2" s="47"/>
      <c r="F2" s="47"/>
      <c r="G2" s="47"/>
      <c r="H2" s="47"/>
      <c r="I2" s="47"/>
      <c r="J2" s="47"/>
      <c r="K2" s="47"/>
      <c r="L2" s="48"/>
    </row>
    <row r="3" spans="2:12" ht="15.75" thickTop="1" x14ac:dyDescent="0.25"/>
    <row r="4" spans="2:12" ht="23.25" x14ac:dyDescent="0.35">
      <c r="B4" s="43" t="s">
        <v>103</v>
      </c>
    </row>
    <row r="6" spans="2:12" ht="21" x14ac:dyDescent="0.25">
      <c r="C6" s="31" t="s">
        <v>104</v>
      </c>
      <c r="D6" s="31" t="s">
        <v>105</v>
      </c>
      <c r="E6" s="31" t="s">
        <v>106</v>
      </c>
      <c r="H6" s="31" t="s">
        <v>105</v>
      </c>
      <c r="I6" s="31" t="s">
        <v>107</v>
      </c>
      <c r="J6" s="31" t="s">
        <v>108</v>
      </c>
    </row>
    <row r="7" spans="2:12" ht="21" x14ac:dyDescent="0.3">
      <c r="B7" s="31" t="s">
        <v>109</v>
      </c>
      <c r="C7" s="44">
        <v>12</v>
      </c>
      <c r="D7" s="44">
        <v>12</v>
      </c>
      <c r="E7" s="45">
        <f>D7/C7</f>
        <v>1</v>
      </c>
      <c r="F7" s="46"/>
      <c r="G7" s="31" t="s">
        <v>109</v>
      </c>
      <c r="H7" s="44">
        <v>13</v>
      </c>
      <c r="I7" s="44">
        <v>2</v>
      </c>
      <c r="J7" s="45">
        <f>I7/H7</f>
        <v>0.15384615384615385</v>
      </c>
    </row>
    <row r="8" spans="2:12" ht="21" x14ac:dyDescent="0.3">
      <c r="B8" s="31" t="s">
        <v>110</v>
      </c>
      <c r="C8" s="44">
        <v>14</v>
      </c>
      <c r="D8" s="44"/>
      <c r="E8" s="45"/>
      <c r="F8" s="46"/>
      <c r="G8" s="31" t="s">
        <v>110</v>
      </c>
      <c r="H8" s="44">
        <v>12</v>
      </c>
      <c r="I8" s="44">
        <v>2</v>
      </c>
      <c r="J8" s="45"/>
    </row>
    <row r="9" spans="2:12" ht="21" x14ac:dyDescent="0.3">
      <c r="B9" s="31" t="s">
        <v>111</v>
      </c>
      <c r="C9" s="44"/>
      <c r="D9" s="44">
        <v>11</v>
      </c>
      <c r="E9" s="45"/>
      <c r="F9" s="46"/>
      <c r="G9" s="31" t="s">
        <v>111</v>
      </c>
      <c r="H9" s="44">
        <v>45</v>
      </c>
      <c r="I9" s="44">
        <v>11</v>
      </c>
      <c r="J9" s="45"/>
    </row>
    <row r="10" spans="2:12" ht="21" x14ac:dyDescent="0.3">
      <c r="B10" s="31" t="s">
        <v>112</v>
      </c>
      <c r="C10" s="44">
        <v>45</v>
      </c>
      <c r="D10" s="44">
        <v>22</v>
      </c>
      <c r="E10" s="45"/>
      <c r="F10" s="46"/>
      <c r="G10" s="31" t="s">
        <v>112</v>
      </c>
      <c r="H10" s="44">
        <v>23</v>
      </c>
      <c r="I10" s="44">
        <v>1</v>
      </c>
      <c r="J10" s="45"/>
    </row>
    <row r="11" spans="2:12" ht="21" x14ac:dyDescent="0.3">
      <c r="B11" s="31" t="s">
        <v>113</v>
      </c>
      <c r="C11" s="44"/>
      <c r="D11" s="44">
        <v>23</v>
      </c>
      <c r="E11" s="45"/>
      <c r="F11" s="46"/>
      <c r="G11" s="31" t="s">
        <v>113</v>
      </c>
      <c r="H11" s="44">
        <v>22</v>
      </c>
      <c r="I11" s="44">
        <v>2</v>
      </c>
      <c r="J11" s="45"/>
    </row>
    <row r="12" spans="2:12" ht="21" x14ac:dyDescent="0.3">
      <c r="B12" s="31" t="s">
        <v>114</v>
      </c>
      <c r="C12" s="44">
        <v>12</v>
      </c>
      <c r="D12" s="44">
        <v>4</v>
      </c>
      <c r="E12" s="45"/>
      <c r="F12" s="46"/>
      <c r="G12" s="31" t="s">
        <v>114</v>
      </c>
      <c r="H12" s="44"/>
      <c r="I12" s="44"/>
      <c r="J12" s="45"/>
    </row>
    <row r="13" spans="2:12" ht="21" x14ac:dyDescent="0.3">
      <c r="B13" s="31" t="s">
        <v>115</v>
      </c>
      <c r="C13" s="44"/>
      <c r="D13" s="44"/>
      <c r="E13" s="45"/>
      <c r="F13" s="46"/>
      <c r="G13" s="31" t="s">
        <v>115</v>
      </c>
      <c r="H13" s="44"/>
      <c r="I13" s="44"/>
      <c r="J13" s="45"/>
    </row>
    <row r="14" spans="2:12" ht="21" x14ac:dyDescent="0.3">
      <c r="B14" s="31" t="s">
        <v>116</v>
      </c>
      <c r="C14" s="44">
        <v>22</v>
      </c>
      <c r="D14" s="44"/>
      <c r="E14" s="45"/>
      <c r="F14" s="46"/>
      <c r="G14" s="31" t="s">
        <v>116</v>
      </c>
      <c r="H14" s="44"/>
      <c r="I14" s="44"/>
      <c r="J14" s="45"/>
    </row>
  </sheetData>
  <mergeCells count="1">
    <mergeCell ref="B2:L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8"/>
  <sheetViews>
    <sheetView showGridLines="0" zoomScaleNormal="100" workbookViewId="0">
      <selection activeCell="D28" sqref="D28"/>
    </sheetView>
  </sheetViews>
  <sheetFormatPr baseColWidth="10" defaultRowHeight="15" x14ac:dyDescent="0.25"/>
  <cols>
    <col min="1" max="1" width="27" bestFit="1" customWidth="1"/>
    <col min="2" max="2" width="27.5703125" customWidth="1"/>
    <col min="3" max="3" width="31.140625" customWidth="1"/>
    <col min="4" max="4" width="17.140625" customWidth="1"/>
    <col min="5" max="5" width="88.85546875" customWidth="1"/>
    <col min="6" max="6" width="8.7109375" customWidth="1"/>
    <col min="7" max="7" width="13.85546875" customWidth="1"/>
    <col min="8" max="8" width="13.28515625" customWidth="1"/>
  </cols>
  <sheetData>
    <row r="1" spans="1:9" ht="21" x14ac:dyDescent="0.35">
      <c r="B1" s="15" t="s">
        <v>21</v>
      </c>
      <c r="C1" s="3"/>
      <c r="D1" s="3"/>
      <c r="E1" s="6"/>
    </row>
    <row r="2" spans="1:9" ht="21" x14ac:dyDescent="0.35">
      <c r="B2" s="6"/>
    </row>
    <row r="3" spans="1:9" ht="21" x14ac:dyDescent="0.35">
      <c r="B3" s="83" t="s">
        <v>12</v>
      </c>
      <c r="C3" s="83"/>
      <c r="D3" s="83"/>
      <c r="E3" s="83"/>
    </row>
    <row r="4" spans="1:9" ht="21" x14ac:dyDescent="0.35">
      <c r="B4" s="84" t="s">
        <v>31</v>
      </c>
      <c r="C4" s="84"/>
      <c r="D4" s="84"/>
      <c r="E4" s="84"/>
    </row>
    <row r="5" spans="1:9" ht="21" x14ac:dyDescent="0.35">
      <c r="B5" s="83" t="s">
        <v>46</v>
      </c>
      <c r="C5" s="83"/>
      <c r="D5" s="83"/>
      <c r="E5" s="83"/>
    </row>
    <row r="6" spans="1:9" ht="21" x14ac:dyDescent="0.35">
      <c r="B6" s="83" t="s">
        <v>45</v>
      </c>
      <c r="C6" s="83"/>
      <c r="D6" s="83"/>
      <c r="E6" s="83"/>
    </row>
    <row r="8" spans="1:9" ht="21" x14ac:dyDescent="0.35">
      <c r="B8" s="15" t="s">
        <v>25</v>
      </c>
    </row>
    <row r="10" spans="1:9" ht="21" x14ac:dyDescent="0.35">
      <c r="A10" s="3"/>
      <c r="B10" s="84" t="s">
        <v>35</v>
      </c>
      <c r="C10" s="84"/>
      <c r="D10" s="84"/>
      <c r="E10" s="18"/>
      <c r="F10" s="3"/>
      <c r="G10" s="3"/>
      <c r="H10" s="3"/>
      <c r="I10" s="3"/>
    </row>
    <row r="11" spans="1:9" ht="21" x14ac:dyDescent="0.35">
      <c r="A11" s="3"/>
      <c r="B11" s="84" t="s">
        <v>36</v>
      </c>
      <c r="C11" s="84"/>
      <c r="D11" s="84"/>
      <c r="E11" s="21"/>
      <c r="F11" s="3"/>
      <c r="G11" s="3"/>
      <c r="H11" s="3"/>
      <c r="I11" s="3"/>
    </row>
    <row r="12" spans="1:9" ht="21" x14ac:dyDescent="0.35">
      <c r="A12" s="3"/>
      <c r="B12" s="83" t="s">
        <v>37</v>
      </c>
      <c r="C12" s="83"/>
      <c r="D12" s="83"/>
      <c r="E12" s="18"/>
      <c r="F12" s="3"/>
      <c r="H12" s="3"/>
      <c r="I12" s="3"/>
    </row>
    <row r="13" spans="1:9" ht="21" x14ac:dyDescent="0.35">
      <c r="A13" s="3"/>
      <c r="B13" s="83" t="s">
        <v>38</v>
      </c>
      <c r="C13" s="83"/>
      <c r="D13" s="83"/>
      <c r="E13" s="1"/>
      <c r="F13" s="3"/>
      <c r="G13" s="3"/>
      <c r="H13" s="3"/>
      <c r="I13" s="3"/>
    </row>
    <row r="14" spans="1:9" ht="21" x14ac:dyDescent="0.35">
      <c r="A14" s="2"/>
      <c r="F14" s="3"/>
      <c r="G14" s="3"/>
      <c r="H14" s="3"/>
      <c r="I14" s="3"/>
    </row>
    <row r="15" spans="1:9" ht="21" x14ac:dyDescent="0.35">
      <c r="B15" s="15" t="s">
        <v>24</v>
      </c>
    </row>
    <row r="17" spans="1:9" ht="21" x14ac:dyDescent="0.35">
      <c r="B17" s="6" t="s">
        <v>32</v>
      </c>
      <c r="C17" s="6" t="s">
        <v>43</v>
      </c>
      <c r="F17" s="2"/>
      <c r="G17" s="3"/>
      <c r="H17" s="3"/>
      <c r="I17" s="3"/>
    </row>
    <row r="18" spans="1:9" ht="21" x14ac:dyDescent="0.35">
      <c r="B18" s="11" t="s">
        <v>1</v>
      </c>
      <c r="C18" s="11" t="s">
        <v>22</v>
      </c>
      <c r="D18" s="11" t="s">
        <v>7</v>
      </c>
      <c r="E18" s="11" t="s">
        <v>20</v>
      </c>
      <c r="F18" s="2"/>
      <c r="G18" s="6"/>
      <c r="H18" s="3"/>
      <c r="I18" s="3"/>
    </row>
    <row r="19" spans="1:9" ht="21" x14ac:dyDescent="0.35">
      <c r="A19" s="19"/>
      <c r="B19" s="4">
        <v>43255</v>
      </c>
      <c r="C19" s="4">
        <v>43260</v>
      </c>
      <c r="D19" s="5" t="str">
        <f>IF(AND(B19&lt;=C19,B19+7&gt;C19),"PROCEDE","NO PROCEDE")</f>
        <v>PROCEDE</v>
      </c>
      <c r="E19" s="17" t="s">
        <v>39</v>
      </c>
      <c r="F19" s="2"/>
      <c r="G19" s="3"/>
      <c r="H19" s="3"/>
      <c r="I19" s="3"/>
    </row>
    <row r="20" spans="1:9" ht="21" x14ac:dyDescent="0.35">
      <c r="A20" s="19"/>
      <c r="B20" s="4">
        <v>43202</v>
      </c>
      <c r="C20" s="4">
        <v>43209</v>
      </c>
      <c r="D20" s="5" t="str">
        <f>IF(AND(B20&lt;=C20,B20+7&gt;C20),"PROCEDE","NO PROCEDE")</f>
        <v>NO PROCEDE</v>
      </c>
      <c r="E20" s="5"/>
      <c r="F20" s="2"/>
      <c r="G20" s="3"/>
      <c r="H20" s="3"/>
      <c r="I20" s="3"/>
    </row>
    <row r="21" spans="1:9" ht="21" x14ac:dyDescent="0.35">
      <c r="A21" s="20"/>
      <c r="B21" s="6" t="s">
        <v>33</v>
      </c>
      <c r="C21" s="6" t="s">
        <v>3</v>
      </c>
      <c r="F21" s="3"/>
      <c r="H21" s="3"/>
      <c r="I21" s="3"/>
    </row>
    <row r="22" spans="1:9" ht="21" x14ac:dyDescent="0.35">
      <c r="A22" s="12" t="s">
        <v>4</v>
      </c>
      <c r="B22" s="13" t="s">
        <v>6</v>
      </c>
      <c r="C22" s="13" t="s">
        <v>5</v>
      </c>
      <c r="D22" s="13" t="s">
        <v>8</v>
      </c>
      <c r="E22" s="11" t="s">
        <v>20</v>
      </c>
      <c r="F22" s="3"/>
      <c r="G22" s="3"/>
      <c r="H22" s="3"/>
      <c r="I22" s="3"/>
    </row>
    <row r="23" spans="1:9" ht="21" x14ac:dyDescent="0.35">
      <c r="A23" s="4">
        <v>43381</v>
      </c>
      <c r="B23" s="4">
        <v>43409</v>
      </c>
      <c r="C23" s="4">
        <v>43416</v>
      </c>
      <c r="D23" s="5" t="str">
        <f>IF(OR(C23&lt;A23+30,B23&gt;A23+30),"CUMPLE","NO CUMPLE")</f>
        <v>NO CUMPLE</v>
      </c>
      <c r="E23" s="17" t="s">
        <v>44</v>
      </c>
      <c r="F23" s="3"/>
      <c r="G23" s="3"/>
      <c r="H23" s="3"/>
      <c r="I23" s="3"/>
    </row>
    <row r="24" spans="1:9" ht="21" x14ac:dyDescent="0.35">
      <c r="A24" s="4">
        <v>43244</v>
      </c>
      <c r="B24" s="4">
        <v>43283</v>
      </c>
      <c r="C24" s="4">
        <v>43269</v>
      </c>
      <c r="D24" s="5" t="str">
        <f>IF(OR(C24&lt;A24+30,B24&gt;A24+30),"CUMPLE","NO CUMPLE")</f>
        <v>CUMPLE</v>
      </c>
      <c r="E24" s="5"/>
      <c r="F24" s="3"/>
      <c r="H24" s="3"/>
      <c r="I24" s="3"/>
    </row>
    <row r="25" spans="1:9" ht="21" x14ac:dyDescent="0.35">
      <c r="B25" s="6" t="s">
        <v>34</v>
      </c>
      <c r="C25" s="6" t="s">
        <v>11</v>
      </c>
      <c r="F25" s="3"/>
      <c r="G25" s="3"/>
      <c r="H25" s="3"/>
      <c r="I25" s="3"/>
    </row>
    <row r="26" spans="1:9" ht="21" x14ac:dyDescent="0.35">
      <c r="A26" s="13" t="s">
        <v>0</v>
      </c>
      <c r="B26" s="13" t="s">
        <v>2</v>
      </c>
      <c r="C26" s="13" t="s">
        <v>10</v>
      </c>
      <c r="D26" s="14" t="s">
        <v>9</v>
      </c>
      <c r="E26" s="11" t="s">
        <v>20</v>
      </c>
    </row>
    <row r="27" spans="1:9" ht="21" x14ac:dyDescent="0.35">
      <c r="A27" s="4">
        <v>43264</v>
      </c>
      <c r="B27" s="4">
        <v>43261</v>
      </c>
      <c r="C27" s="7">
        <v>43281</v>
      </c>
      <c r="D27" s="8" t="b">
        <f>_xlfn.XOR(A27&gt;B27, A27&gt;C27)</f>
        <v>1</v>
      </c>
      <c r="E27" s="9" t="s">
        <v>40</v>
      </c>
    </row>
    <row r="28" spans="1:9" ht="21" x14ac:dyDescent="0.35">
      <c r="A28" s="4">
        <v>43282</v>
      </c>
      <c r="B28" s="4">
        <v>43311</v>
      </c>
      <c r="C28" s="4">
        <v>43291</v>
      </c>
      <c r="D28" s="8" t="b">
        <f>_xlfn.XOR(A28&gt;B28, A28&gt;C28)</f>
        <v>0</v>
      </c>
      <c r="E28" s="10"/>
    </row>
  </sheetData>
  <mergeCells count="8">
    <mergeCell ref="B3:E3"/>
    <mergeCell ref="B10:D10"/>
    <mergeCell ref="B11:D11"/>
    <mergeCell ref="B12:D12"/>
    <mergeCell ref="B13:D13"/>
    <mergeCell ref="B4:E4"/>
    <mergeCell ref="B5:E5"/>
    <mergeCell ref="B6:E6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6B547-0C90-40A2-AC03-F35AA931DF17}">
  <dimension ref="B1:I85"/>
  <sheetViews>
    <sheetView showGridLines="0" zoomScale="70" zoomScaleNormal="70" workbookViewId="0">
      <selection activeCell="D10" sqref="D10"/>
    </sheetView>
  </sheetViews>
  <sheetFormatPr baseColWidth="10" defaultRowHeight="23.25" x14ac:dyDescent="0.35"/>
  <cols>
    <col min="1" max="1" width="3.28515625" customWidth="1"/>
    <col min="2" max="2" width="82" style="101" customWidth="1"/>
    <col min="3" max="3" width="37.28515625" style="86" bestFit="1" customWidth="1"/>
    <col min="4" max="4" width="26" style="86" bestFit="1" customWidth="1"/>
    <col min="5" max="5" width="37.7109375" style="86" bestFit="1" customWidth="1"/>
    <col min="6" max="6" width="20" style="87" bestFit="1" customWidth="1"/>
  </cols>
  <sheetData>
    <row r="1" spans="2:9" x14ac:dyDescent="0.35">
      <c r="B1" s="85"/>
    </row>
    <row r="2" spans="2:9" ht="33.75" x14ac:dyDescent="0.35">
      <c r="B2" s="88" t="s">
        <v>117</v>
      </c>
    </row>
    <row r="3" spans="2:9" x14ac:dyDescent="0.35">
      <c r="B3" s="85"/>
    </row>
    <row r="4" spans="2:9" ht="28.5" x14ac:dyDescent="0.45">
      <c r="B4" s="89" t="s">
        <v>118</v>
      </c>
      <c r="C4" s="90">
        <f>AVERAGE(F7:F85)</f>
        <v>0</v>
      </c>
      <c r="D4" s="91"/>
      <c r="E4" s="91"/>
      <c r="F4" s="92"/>
    </row>
    <row r="5" spans="2:9" ht="28.5" x14ac:dyDescent="0.45">
      <c r="B5" s="93"/>
      <c r="C5" s="91"/>
      <c r="D5" s="91"/>
      <c r="E5" s="91"/>
      <c r="F5" s="94"/>
    </row>
    <row r="6" spans="2:9" ht="28.5" x14ac:dyDescent="0.25">
      <c r="B6" s="95" t="s">
        <v>119</v>
      </c>
      <c r="C6" s="89" t="s">
        <v>120</v>
      </c>
      <c r="D6" s="89" t="s">
        <v>121</v>
      </c>
      <c r="E6" s="89" t="s">
        <v>122</v>
      </c>
      <c r="F6" s="89" t="s">
        <v>123</v>
      </c>
    </row>
    <row r="7" spans="2:9" ht="28.5" x14ac:dyDescent="0.45">
      <c r="B7" s="96" t="s">
        <v>124</v>
      </c>
      <c r="C7" s="97"/>
      <c r="D7" s="97"/>
      <c r="E7" s="97"/>
      <c r="F7" s="98">
        <f>IF(_xlfn.CONCAT(C7,D7,E7)="x",33%,IF(_xlfn.CONCAT(C7,D7,E7)="xx",66%,IF(_xlfn.CONCAT(C7,D7,E7)="xxx",100%,0)))</f>
        <v>0</v>
      </c>
    </row>
    <row r="8" spans="2:9" ht="28.5" x14ac:dyDescent="0.45">
      <c r="B8" s="96" t="s">
        <v>125</v>
      </c>
      <c r="C8" s="97"/>
      <c r="D8" s="97"/>
      <c r="E8" s="97"/>
      <c r="F8" s="98">
        <f>IF(C8&amp;D8&amp;E8="x",33%,IF(C8&amp;D8&amp;E8="xx",66%,IF(C8&amp;D8&amp;E8="xxx",100%,0)))</f>
        <v>0</v>
      </c>
      <c r="I8" s="99"/>
    </row>
    <row r="9" spans="2:9" ht="28.5" x14ac:dyDescent="0.45">
      <c r="B9" s="96" t="s">
        <v>126</v>
      </c>
      <c r="C9" s="97"/>
      <c r="D9" s="97"/>
      <c r="E9" s="97"/>
      <c r="F9" s="98">
        <f t="shared" ref="F9:F72" si="0">IF(C9&amp;D9&amp;E9="x",33%,IF(C9&amp;D9&amp;E9="xx",66%,IF(C9&amp;D9&amp;E9="xxx",100%,0)))</f>
        <v>0</v>
      </c>
    </row>
    <row r="10" spans="2:9" ht="28.5" x14ac:dyDescent="0.45">
      <c r="B10" s="96" t="s">
        <v>127</v>
      </c>
      <c r="C10" s="97"/>
      <c r="D10" s="97"/>
      <c r="E10" s="97"/>
      <c r="F10" s="98">
        <f t="shared" si="0"/>
        <v>0</v>
      </c>
    </row>
    <row r="11" spans="2:9" ht="28.5" x14ac:dyDescent="0.45">
      <c r="B11" s="96" t="s">
        <v>128</v>
      </c>
      <c r="C11" s="97"/>
      <c r="D11" s="97"/>
      <c r="E11" s="97"/>
      <c r="F11" s="98">
        <f t="shared" si="0"/>
        <v>0</v>
      </c>
    </row>
    <row r="12" spans="2:9" ht="28.5" x14ac:dyDescent="0.45">
      <c r="B12" s="96" t="s">
        <v>129</v>
      </c>
      <c r="C12" s="97"/>
      <c r="D12" s="97"/>
      <c r="E12" s="97"/>
      <c r="F12" s="98">
        <f t="shared" si="0"/>
        <v>0</v>
      </c>
    </row>
    <row r="13" spans="2:9" ht="28.5" x14ac:dyDescent="0.45">
      <c r="B13" s="96" t="s">
        <v>130</v>
      </c>
      <c r="C13" s="97"/>
      <c r="D13" s="97"/>
      <c r="E13" s="97"/>
      <c r="F13" s="98">
        <f t="shared" si="0"/>
        <v>0</v>
      </c>
    </row>
    <row r="14" spans="2:9" ht="28.5" x14ac:dyDescent="0.45">
      <c r="B14" s="96" t="s">
        <v>131</v>
      </c>
      <c r="C14" s="97"/>
      <c r="D14" s="97"/>
      <c r="E14" s="97"/>
      <c r="F14" s="98">
        <f t="shared" si="0"/>
        <v>0</v>
      </c>
    </row>
    <row r="15" spans="2:9" ht="28.5" x14ac:dyDescent="0.45">
      <c r="B15" s="96" t="s">
        <v>132</v>
      </c>
      <c r="C15" s="97"/>
      <c r="D15" s="97"/>
      <c r="E15" s="97"/>
      <c r="F15" s="98">
        <f t="shared" si="0"/>
        <v>0</v>
      </c>
    </row>
    <row r="16" spans="2:9" ht="28.5" x14ac:dyDescent="0.45">
      <c r="B16" s="100" t="s">
        <v>133</v>
      </c>
      <c r="C16" s="97"/>
      <c r="D16" s="97"/>
      <c r="E16" s="97"/>
      <c r="F16" s="98">
        <f t="shared" si="0"/>
        <v>0</v>
      </c>
    </row>
    <row r="17" spans="2:6" ht="28.5" x14ac:dyDescent="0.45">
      <c r="B17" s="100" t="s">
        <v>134</v>
      </c>
      <c r="C17" s="97"/>
      <c r="D17" s="97"/>
      <c r="E17" s="97"/>
      <c r="F17" s="98">
        <f t="shared" si="0"/>
        <v>0</v>
      </c>
    </row>
    <row r="18" spans="2:6" ht="28.5" x14ac:dyDescent="0.45">
      <c r="B18" s="100" t="s">
        <v>135</v>
      </c>
      <c r="C18" s="97"/>
      <c r="D18" s="97"/>
      <c r="E18" s="97"/>
      <c r="F18" s="98">
        <f t="shared" si="0"/>
        <v>0</v>
      </c>
    </row>
    <row r="19" spans="2:6" ht="28.5" x14ac:dyDescent="0.45">
      <c r="B19" s="100" t="s">
        <v>136</v>
      </c>
      <c r="C19" s="97"/>
      <c r="D19" s="97"/>
      <c r="E19" s="97"/>
      <c r="F19" s="98">
        <f t="shared" si="0"/>
        <v>0</v>
      </c>
    </row>
    <row r="20" spans="2:6" ht="28.5" x14ac:dyDescent="0.45">
      <c r="B20" s="100" t="s">
        <v>137</v>
      </c>
      <c r="C20" s="97"/>
      <c r="D20" s="97"/>
      <c r="E20" s="97"/>
      <c r="F20" s="98">
        <f t="shared" si="0"/>
        <v>0</v>
      </c>
    </row>
    <row r="21" spans="2:6" ht="28.5" x14ac:dyDescent="0.45">
      <c r="B21" s="100" t="s">
        <v>138</v>
      </c>
      <c r="C21" s="97"/>
      <c r="D21" s="97"/>
      <c r="E21" s="97"/>
      <c r="F21" s="98">
        <f t="shared" si="0"/>
        <v>0</v>
      </c>
    </row>
    <row r="22" spans="2:6" ht="28.5" x14ac:dyDescent="0.45">
      <c r="B22" s="100" t="s">
        <v>139</v>
      </c>
      <c r="C22" s="97"/>
      <c r="D22" s="97"/>
      <c r="E22" s="97"/>
      <c r="F22" s="98">
        <f t="shared" si="0"/>
        <v>0</v>
      </c>
    </row>
    <row r="23" spans="2:6" ht="28.5" x14ac:dyDescent="0.45">
      <c r="B23" s="100" t="s">
        <v>140</v>
      </c>
      <c r="C23" s="97"/>
      <c r="D23" s="97"/>
      <c r="E23" s="97"/>
      <c r="F23" s="98">
        <f t="shared" si="0"/>
        <v>0</v>
      </c>
    </row>
    <row r="24" spans="2:6" ht="28.5" x14ac:dyDescent="0.45">
      <c r="B24" s="100" t="s">
        <v>141</v>
      </c>
      <c r="C24" s="97"/>
      <c r="D24" s="97"/>
      <c r="E24" s="97"/>
      <c r="F24" s="98">
        <f t="shared" si="0"/>
        <v>0</v>
      </c>
    </row>
    <row r="25" spans="2:6" ht="28.5" x14ac:dyDescent="0.45">
      <c r="B25" s="100" t="s">
        <v>142</v>
      </c>
      <c r="C25" s="97"/>
      <c r="D25" s="97"/>
      <c r="E25" s="97"/>
      <c r="F25" s="98">
        <f t="shared" si="0"/>
        <v>0</v>
      </c>
    </row>
    <row r="26" spans="2:6" ht="28.5" x14ac:dyDescent="0.45">
      <c r="B26" s="100" t="s">
        <v>143</v>
      </c>
      <c r="C26" s="97"/>
      <c r="D26" s="97"/>
      <c r="E26" s="97"/>
      <c r="F26" s="98">
        <f t="shared" si="0"/>
        <v>0</v>
      </c>
    </row>
    <row r="27" spans="2:6" ht="28.5" x14ac:dyDescent="0.45">
      <c r="B27" s="100" t="s">
        <v>144</v>
      </c>
      <c r="C27" s="97"/>
      <c r="D27" s="97"/>
      <c r="E27" s="97"/>
      <c r="F27" s="98">
        <f t="shared" si="0"/>
        <v>0</v>
      </c>
    </row>
    <row r="28" spans="2:6" ht="28.5" x14ac:dyDescent="0.45">
      <c r="B28" s="100" t="s">
        <v>145</v>
      </c>
      <c r="C28" s="97"/>
      <c r="D28" s="97"/>
      <c r="E28" s="97"/>
      <c r="F28" s="98">
        <f t="shared" si="0"/>
        <v>0</v>
      </c>
    </row>
    <row r="29" spans="2:6" ht="46.5" x14ac:dyDescent="0.45">
      <c r="B29" s="100" t="s">
        <v>146</v>
      </c>
      <c r="C29" s="97"/>
      <c r="D29" s="97"/>
      <c r="E29" s="97"/>
      <c r="F29" s="98">
        <f t="shared" si="0"/>
        <v>0</v>
      </c>
    </row>
    <row r="30" spans="2:6" ht="46.5" x14ac:dyDescent="0.45">
      <c r="B30" s="100" t="s">
        <v>147</v>
      </c>
      <c r="C30" s="97"/>
      <c r="D30" s="97"/>
      <c r="E30" s="97"/>
      <c r="F30" s="98">
        <f t="shared" si="0"/>
        <v>0</v>
      </c>
    </row>
    <row r="31" spans="2:6" ht="28.5" x14ac:dyDescent="0.45">
      <c r="B31" s="100" t="s">
        <v>148</v>
      </c>
      <c r="C31" s="97"/>
      <c r="D31" s="97"/>
      <c r="E31" s="97"/>
      <c r="F31" s="98">
        <f t="shared" si="0"/>
        <v>0</v>
      </c>
    </row>
    <row r="32" spans="2:6" ht="28.5" x14ac:dyDescent="0.45">
      <c r="B32" s="100" t="s">
        <v>149</v>
      </c>
      <c r="C32" s="97"/>
      <c r="D32" s="97"/>
      <c r="E32" s="97"/>
      <c r="F32" s="98">
        <f t="shared" si="0"/>
        <v>0</v>
      </c>
    </row>
    <row r="33" spans="2:6" ht="46.5" x14ac:dyDescent="0.45">
      <c r="B33" s="100" t="s">
        <v>150</v>
      </c>
      <c r="C33" s="97"/>
      <c r="D33" s="97"/>
      <c r="E33" s="97"/>
      <c r="F33" s="98">
        <f t="shared" si="0"/>
        <v>0</v>
      </c>
    </row>
    <row r="34" spans="2:6" ht="28.5" x14ac:dyDescent="0.45">
      <c r="B34" s="100" t="s">
        <v>151</v>
      </c>
      <c r="C34" s="97"/>
      <c r="D34" s="97"/>
      <c r="E34" s="97"/>
      <c r="F34" s="98">
        <f t="shared" si="0"/>
        <v>0</v>
      </c>
    </row>
    <row r="35" spans="2:6" ht="28.5" x14ac:dyDescent="0.45">
      <c r="B35" s="100" t="s">
        <v>152</v>
      </c>
      <c r="C35" s="97"/>
      <c r="D35" s="97"/>
      <c r="E35" s="97"/>
      <c r="F35" s="98">
        <f t="shared" si="0"/>
        <v>0</v>
      </c>
    </row>
    <row r="36" spans="2:6" ht="46.5" x14ac:dyDescent="0.45">
      <c r="B36" s="100" t="s">
        <v>153</v>
      </c>
      <c r="C36" s="97"/>
      <c r="D36" s="97"/>
      <c r="E36" s="97"/>
      <c r="F36" s="98">
        <f t="shared" si="0"/>
        <v>0</v>
      </c>
    </row>
    <row r="37" spans="2:6" ht="28.5" x14ac:dyDescent="0.45">
      <c r="B37" s="100" t="s">
        <v>154</v>
      </c>
      <c r="C37" s="97"/>
      <c r="D37" s="97"/>
      <c r="E37" s="97"/>
      <c r="F37" s="98">
        <f t="shared" si="0"/>
        <v>0</v>
      </c>
    </row>
    <row r="38" spans="2:6" ht="28.5" x14ac:dyDescent="0.45">
      <c r="B38" s="100" t="s">
        <v>155</v>
      </c>
      <c r="C38" s="97"/>
      <c r="D38" s="97"/>
      <c r="E38" s="97"/>
      <c r="F38" s="98">
        <f t="shared" si="0"/>
        <v>0</v>
      </c>
    </row>
    <row r="39" spans="2:6" ht="28.5" x14ac:dyDescent="0.45">
      <c r="B39" s="100" t="s">
        <v>156</v>
      </c>
      <c r="C39" s="97"/>
      <c r="D39" s="97"/>
      <c r="E39" s="97"/>
      <c r="F39" s="98">
        <f t="shared" si="0"/>
        <v>0</v>
      </c>
    </row>
    <row r="40" spans="2:6" ht="28.5" x14ac:dyDescent="0.45">
      <c r="B40" s="100" t="s">
        <v>157</v>
      </c>
      <c r="C40" s="97"/>
      <c r="D40" s="97"/>
      <c r="E40" s="97"/>
      <c r="F40" s="98">
        <f t="shared" si="0"/>
        <v>0</v>
      </c>
    </row>
    <row r="41" spans="2:6" ht="28.5" x14ac:dyDescent="0.45">
      <c r="B41" s="100" t="s">
        <v>158</v>
      </c>
      <c r="C41" s="97"/>
      <c r="D41" s="97"/>
      <c r="E41" s="97"/>
      <c r="F41" s="98">
        <f t="shared" si="0"/>
        <v>0</v>
      </c>
    </row>
    <row r="42" spans="2:6" ht="28.5" x14ac:dyDescent="0.45">
      <c r="B42" s="100" t="s">
        <v>159</v>
      </c>
      <c r="C42" s="97"/>
      <c r="D42" s="97"/>
      <c r="E42" s="97"/>
      <c r="F42" s="98">
        <f t="shared" si="0"/>
        <v>0</v>
      </c>
    </row>
    <row r="43" spans="2:6" ht="28.5" x14ac:dyDescent="0.45">
      <c r="B43" s="100" t="s">
        <v>160</v>
      </c>
      <c r="C43" s="97"/>
      <c r="D43" s="97"/>
      <c r="E43" s="97"/>
      <c r="F43" s="98">
        <f t="shared" si="0"/>
        <v>0</v>
      </c>
    </row>
    <row r="44" spans="2:6" ht="28.5" x14ac:dyDescent="0.45">
      <c r="B44" s="100" t="s">
        <v>161</v>
      </c>
      <c r="C44" s="97"/>
      <c r="D44" s="97"/>
      <c r="E44" s="97"/>
      <c r="F44" s="98">
        <f t="shared" si="0"/>
        <v>0</v>
      </c>
    </row>
    <row r="45" spans="2:6" ht="28.5" x14ac:dyDescent="0.45">
      <c r="B45" s="100" t="s">
        <v>162</v>
      </c>
      <c r="C45" s="97"/>
      <c r="D45" s="97"/>
      <c r="E45" s="97"/>
      <c r="F45" s="98">
        <f t="shared" si="0"/>
        <v>0</v>
      </c>
    </row>
    <row r="46" spans="2:6" ht="28.5" x14ac:dyDescent="0.45">
      <c r="B46" s="100" t="s">
        <v>163</v>
      </c>
      <c r="C46" s="97"/>
      <c r="D46" s="97"/>
      <c r="E46" s="97"/>
      <c r="F46" s="98">
        <f t="shared" si="0"/>
        <v>0</v>
      </c>
    </row>
    <row r="47" spans="2:6" ht="28.5" x14ac:dyDescent="0.45">
      <c r="B47" s="100" t="s">
        <v>164</v>
      </c>
      <c r="C47" s="97"/>
      <c r="D47" s="97"/>
      <c r="E47" s="97"/>
      <c r="F47" s="98">
        <f t="shared" si="0"/>
        <v>0</v>
      </c>
    </row>
    <row r="48" spans="2:6" ht="28.5" x14ac:dyDescent="0.45">
      <c r="B48" s="100" t="s">
        <v>165</v>
      </c>
      <c r="C48" s="97"/>
      <c r="D48" s="97"/>
      <c r="E48" s="97"/>
      <c r="F48" s="98">
        <f t="shared" si="0"/>
        <v>0</v>
      </c>
    </row>
    <row r="49" spans="2:6" ht="28.5" x14ac:dyDescent="0.45">
      <c r="B49" s="100" t="s">
        <v>166</v>
      </c>
      <c r="C49" s="97"/>
      <c r="D49" s="97"/>
      <c r="E49" s="97"/>
      <c r="F49" s="98">
        <f t="shared" si="0"/>
        <v>0</v>
      </c>
    </row>
    <row r="50" spans="2:6" ht="28.5" x14ac:dyDescent="0.45">
      <c r="B50" s="100" t="s">
        <v>167</v>
      </c>
      <c r="C50" s="97"/>
      <c r="D50" s="97"/>
      <c r="E50" s="97"/>
      <c r="F50" s="98">
        <f t="shared" si="0"/>
        <v>0</v>
      </c>
    </row>
    <row r="51" spans="2:6" ht="28.5" x14ac:dyDescent="0.45">
      <c r="B51" s="100" t="s">
        <v>168</v>
      </c>
      <c r="C51" s="97"/>
      <c r="D51" s="97"/>
      <c r="E51" s="97"/>
      <c r="F51" s="98">
        <f t="shared" si="0"/>
        <v>0</v>
      </c>
    </row>
    <row r="52" spans="2:6" ht="28.5" x14ac:dyDescent="0.45">
      <c r="B52" s="100" t="s">
        <v>169</v>
      </c>
      <c r="C52" s="97"/>
      <c r="D52" s="97"/>
      <c r="E52" s="97"/>
      <c r="F52" s="98">
        <f t="shared" si="0"/>
        <v>0</v>
      </c>
    </row>
    <row r="53" spans="2:6" ht="28.5" x14ac:dyDescent="0.45">
      <c r="B53" s="100" t="s">
        <v>170</v>
      </c>
      <c r="C53" s="97"/>
      <c r="D53" s="97"/>
      <c r="E53" s="97"/>
      <c r="F53" s="98">
        <f t="shared" si="0"/>
        <v>0</v>
      </c>
    </row>
    <row r="54" spans="2:6" ht="69.75" x14ac:dyDescent="0.45">
      <c r="B54" s="100" t="s">
        <v>171</v>
      </c>
      <c r="C54" s="97"/>
      <c r="D54" s="97"/>
      <c r="E54" s="97"/>
      <c r="F54" s="98">
        <f t="shared" si="0"/>
        <v>0</v>
      </c>
    </row>
    <row r="55" spans="2:6" ht="28.5" x14ac:dyDescent="0.45">
      <c r="B55" s="100" t="s">
        <v>172</v>
      </c>
      <c r="C55" s="97"/>
      <c r="D55" s="97"/>
      <c r="E55" s="97"/>
      <c r="F55" s="98">
        <f t="shared" si="0"/>
        <v>0</v>
      </c>
    </row>
    <row r="56" spans="2:6" ht="28.5" x14ac:dyDescent="0.45">
      <c r="B56" s="100" t="s">
        <v>173</v>
      </c>
      <c r="C56" s="97"/>
      <c r="D56" s="97"/>
      <c r="E56" s="97"/>
      <c r="F56" s="98">
        <f t="shared" si="0"/>
        <v>0</v>
      </c>
    </row>
    <row r="57" spans="2:6" ht="28.5" x14ac:dyDescent="0.45">
      <c r="B57" s="100" t="s">
        <v>174</v>
      </c>
      <c r="C57" s="97"/>
      <c r="D57" s="97"/>
      <c r="E57" s="97"/>
      <c r="F57" s="98">
        <f t="shared" si="0"/>
        <v>0</v>
      </c>
    </row>
    <row r="58" spans="2:6" ht="28.5" x14ac:dyDescent="0.45">
      <c r="B58" s="100" t="s">
        <v>175</v>
      </c>
      <c r="C58" s="97"/>
      <c r="D58" s="97"/>
      <c r="E58" s="97"/>
      <c r="F58" s="98">
        <f t="shared" si="0"/>
        <v>0</v>
      </c>
    </row>
    <row r="59" spans="2:6" ht="46.5" x14ac:dyDescent="0.45">
      <c r="B59" s="100" t="s">
        <v>176</v>
      </c>
      <c r="C59" s="97"/>
      <c r="D59" s="97"/>
      <c r="E59" s="97"/>
      <c r="F59" s="98">
        <f t="shared" si="0"/>
        <v>0</v>
      </c>
    </row>
    <row r="60" spans="2:6" ht="28.5" x14ac:dyDescent="0.45">
      <c r="B60" s="100" t="s">
        <v>177</v>
      </c>
      <c r="C60" s="97"/>
      <c r="D60" s="97"/>
      <c r="E60" s="97"/>
      <c r="F60" s="98">
        <f t="shared" si="0"/>
        <v>0</v>
      </c>
    </row>
    <row r="61" spans="2:6" ht="28.5" x14ac:dyDescent="0.45">
      <c r="B61" s="100" t="s">
        <v>178</v>
      </c>
      <c r="C61" s="97"/>
      <c r="D61" s="97"/>
      <c r="E61" s="97"/>
      <c r="F61" s="98">
        <f t="shared" si="0"/>
        <v>0</v>
      </c>
    </row>
    <row r="62" spans="2:6" ht="46.5" x14ac:dyDescent="0.45">
      <c r="B62" s="100" t="s">
        <v>179</v>
      </c>
      <c r="C62" s="97"/>
      <c r="D62" s="97"/>
      <c r="E62" s="97"/>
      <c r="F62" s="98">
        <f t="shared" si="0"/>
        <v>0</v>
      </c>
    </row>
    <row r="63" spans="2:6" ht="46.5" x14ac:dyDescent="0.45">
      <c r="B63" s="100" t="s">
        <v>180</v>
      </c>
      <c r="C63" s="97"/>
      <c r="D63" s="97"/>
      <c r="E63" s="97"/>
      <c r="F63" s="98">
        <f t="shared" si="0"/>
        <v>0</v>
      </c>
    </row>
    <row r="64" spans="2:6" ht="46.5" x14ac:dyDescent="0.45">
      <c r="B64" s="100" t="s">
        <v>181</v>
      </c>
      <c r="C64" s="97"/>
      <c r="D64" s="97"/>
      <c r="E64" s="97"/>
      <c r="F64" s="98">
        <f t="shared" si="0"/>
        <v>0</v>
      </c>
    </row>
    <row r="65" spans="2:6" ht="28.5" x14ac:dyDescent="0.45">
      <c r="B65" s="100" t="s">
        <v>182</v>
      </c>
      <c r="C65" s="97"/>
      <c r="D65" s="97"/>
      <c r="E65" s="97"/>
      <c r="F65" s="98">
        <f t="shared" si="0"/>
        <v>0</v>
      </c>
    </row>
    <row r="66" spans="2:6" ht="28.5" x14ac:dyDescent="0.45">
      <c r="B66" s="100" t="s">
        <v>183</v>
      </c>
      <c r="C66" s="97"/>
      <c r="D66" s="97"/>
      <c r="E66" s="97"/>
      <c r="F66" s="98">
        <f t="shared" si="0"/>
        <v>0</v>
      </c>
    </row>
    <row r="67" spans="2:6" ht="46.5" x14ac:dyDescent="0.45">
      <c r="B67" s="100" t="s">
        <v>184</v>
      </c>
      <c r="C67" s="97"/>
      <c r="D67" s="97"/>
      <c r="E67" s="97"/>
      <c r="F67" s="98">
        <f t="shared" si="0"/>
        <v>0</v>
      </c>
    </row>
    <row r="68" spans="2:6" ht="28.5" x14ac:dyDescent="0.45">
      <c r="B68" s="100" t="s">
        <v>185</v>
      </c>
      <c r="C68" s="97"/>
      <c r="D68" s="97"/>
      <c r="E68" s="97"/>
      <c r="F68" s="98">
        <f t="shared" si="0"/>
        <v>0</v>
      </c>
    </row>
    <row r="69" spans="2:6" ht="28.5" x14ac:dyDescent="0.45">
      <c r="B69" s="100" t="s">
        <v>186</v>
      </c>
      <c r="C69" s="97"/>
      <c r="D69" s="97"/>
      <c r="E69" s="97"/>
      <c r="F69" s="98">
        <f t="shared" si="0"/>
        <v>0</v>
      </c>
    </row>
    <row r="70" spans="2:6" ht="28.5" x14ac:dyDescent="0.45">
      <c r="B70" s="100" t="s">
        <v>187</v>
      </c>
      <c r="C70" s="97"/>
      <c r="D70" s="97"/>
      <c r="E70" s="97"/>
      <c r="F70" s="98">
        <f t="shared" si="0"/>
        <v>0</v>
      </c>
    </row>
    <row r="71" spans="2:6" ht="46.5" x14ac:dyDescent="0.45">
      <c r="B71" s="100" t="s">
        <v>188</v>
      </c>
      <c r="C71" s="97"/>
      <c r="D71" s="97"/>
      <c r="E71" s="97"/>
      <c r="F71" s="98">
        <f t="shared" si="0"/>
        <v>0</v>
      </c>
    </row>
    <row r="72" spans="2:6" ht="28.5" x14ac:dyDescent="0.45">
      <c r="B72" s="100" t="s">
        <v>189</v>
      </c>
      <c r="C72" s="97"/>
      <c r="D72" s="97"/>
      <c r="E72" s="97"/>
      <c r="F72" s="98">
        <f t="shared" si="0"/>
        <v>0</v>
      </c>
    </row>
    <row r="73" spans="2:6" ht="28.5" x14ac:dyDescent="0.45">
      <c r="B73" s="100" t="s">
        <v>190</v>
      </c>
      <c r="C73" s="97"/>
      <c r="D73" s="97"/>
      <c r="E73" s="97"/>
      <c r="F73" s="98">
        <f t="shared" ref="F73:F85" si="1">IF(C73&amp;D73&amp;E73="x",33%,IF(C73&amp;D73&amp;E73="xx",66%,IF(C73&amp;D73&amp;E73="xxx",100%,0)))</f>
        <v>0</v>
      </c>
    </row>
    <row r="74" spans="2:6" ht="28.5" x14ac:dyDescent="0.45">
      <c r="B74" s="100" t="s">
        <v>191</v>
      </c>
      <c r="C74" s="97"/>
      <c r="D74" s="97"/>
      <c r="E74" s="97"/>
      <c r="F74" s="98">
        <f t="shared" si="1"/>
        <v>0</v>
      </c>
    </row>
    <row r="75" spans="2:6" ht="28.5" x14ac:dyDescent="0.45">
      <c r="B75" s="100" t="s">
        <v>192</v>
      </c>
      <c r="C75" s="97"/>
      <c r="D75" s="97"/>
      <c r="E75" s="97"/>
      <c r="F75" s="98">
        <f t="shared" si="1"/>
        <v>0</v>
      </c>
    </row>
    <row r="76" spans="2:6" ht="28.5" x14ac:dyDescent="0.45">
      <c r="B76" s="100" t="s">
        <v>193</v>
      </c>
      <c r="C76" s="97"/>
      <c r="D76" s="97"/>
      <c r="E76" s="97"/>
      <c r="F76" s="98">
        <f t="shared" si="1"/>
        <v>0</v>
      </c>
    </row>
    <row r="77" spans="2:6" ht="28.5" x14ac:dyDescent="0.45">
      <c r="B77" s="100" t="s">
        <v>194</v>
      </c>
      <c r="C77" s="97"/>
      <c r="D77" s="97"/>
      <c r="E77" s="97"/>
      <c r="F77" s="98">
        <f t="shared" si="1"/>
        <v>0</v>
      </c>
    </row>
    <row r="78" spans="2:6" ht="28.5" x14ac:dyDescent="0.45">
      <c r="B78" s="100" t="s">
        <v>195</v>
      </c>
      <c r="C78" s="97"/>
      <c r="D78" s="97"/>
      <c r="E78" s="97"/>
      <c r="F78" s="98">
        <f t="shared" si="1"/>
        <v>0</v>
      </c>
    </row>
    <row r="79" spans="2:6" ht="28.5" x14ac:dyDescent="0.45">
      <c r="B79" s="100" t="s">
        <v>196</v>
      </c>
      <c r="C79" s="97"/>
      <c r="D79" s="97"/>
      <c r="E79" s="97"/>
      <c r="F79" s="98">
        <f t="shared" si="1"/>
        <v>0</v>
      </c>
    </row>
    <row r="80" spans="2:6" ht="28.5" x14ac:dyDescent="0.45">
      <c r="B80" s="100" t="s">
        <v>197</v>
      </c>
      <c r="C80" s="97"/>
      <c r="D80" s="97"/>
      <c r="E80" s="97"/>
      <c r="F80" s="98">
        <f t="shared" si="1"/>
        <v>0</v>
      </c>
    </row>
    <row r="81" spans="2:6" ht="28.5" x14ac:dyDescent="0.45">
      <c r="B81" s="100" t="s">
        <v>198</v>
      </c>
      <c r="C81" s="97"/>
      <c r="D81" s="97"/>
      <c r="E81" s="97"/>
      <c r="F81" s="98">
        <f t="shared" si="1"/>
        <v>0</v>
      </c>
    </row>
    <row r="82" spans="2:6" ht="46.5" x14ac:dyDescent="0.45">
      <c r="B82" s="100" t="s">
        <v>199</v>
      </c>
      <c r="C82" s="97"/>
      <c r="D82" s="97"/>
      <c r="E82" s="97"/>
      <c r="F82" s="98">
        <f t="shared" si="1"/>
        <v>0</v>
      </c>
    </row>
    <row r="83" spans="2:6" ht="46.5" x14ac:dyDescent="0.45">
      <c r="B83" s="100" t="s">
        <v>200</v>
      </c>
      <c r="C83" s="97"/>
      <c r="D83" s="97"/>
      <c r="E83" s="97"/>
      <c r="F83" s="98">
        <f t="shared" si="1"/>
        <v>0</v>
      </c>
    </row>
    <row r="84" spans="2:6" ht="46.5" x14ac:dyDescent="0.45">
      <c r="B84" s="100" t="s">
        <v>201</v>
      </c>
      <c r="C84" s="97"/>
      <c r="D84" s="97"/>
      <c r="E84" s="97"/>
      <c r="F84" s="98">
        <f t="shared" si="1"/>
        <v>0</v>
      </c>
    </row>
    <row r="85" spans="2:6" ht="28.5" x14ac:dyDescent="0.45">
      <c r="B85" s="100" t="s">
        <v>202</v>
      </c>
      <c r="C85" s="97"/>
      <c r="D85" s="97"/>
      <c r="E85" s="97"/>
      <c r="F85" s="98">
        <f t="shared" si="1"/>
        <v>0</v>
      </c>
    </row>
  </sheetData>
  <autoFilter ref="B6:F32" xr:uid="{00000000-0009-0000-0000-000002000000}"/>
  <conditionalFormatting sqref="C4">
    <cfRule type="colorScale" priority="1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V,F,NO</vt:lpstr>
      <vt:lpstr>Función Si</vt:lpstr>
      <vt:lpstr>Si anidadas y si.conjunto</vt:lpstr>
      <vt:lpstr>Función Y y O</vt:lpstr>
      <vt:lpstr>Función SI.ERROR</vt:lpstr>
      <vt:lpstr>SI,Y,O,XO</vt:lpstr>
      <vt:lpstr>Caso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</dc:creator>
  <cp:lastModifiedBy>SOLVO</cp:lastModifiedBy>
  <dcterms:created xsi:type="dcterms:W3CDTF">2019-02-06T14:03:02Z</dcterms:created>
  <dcterms:modified xsi:type="dcterms:W3CDTF">2019-10-24T01:17:36Z</dcterms:modified>
</cp:coreProperties>
</file>