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S6-Errores en formulas\Guiones y plantillas OK\"/>
    </mc:Choice>
  </mc:AlternateContent>
  <xr:revisionPtr revIDLastSave="0" documentId="13_ncr:1_{38DAAF54-EBBB-4074-A10F-E772E456E53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ERRORES" sheetId="1" r:id="rId1"/>
    <sheet name="GESTION" sheetId="3" r:id="rId2"/>
    <sheet name="MANEJO" sheetId="2" r:id="rId3"/>
    <sheet name="OCULTAR" sheetId="4" r:id="rId4"/>
    <sheet name="HOJ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2" i="3" l="1"/>
  <c r="B26" i="3"/>
  <c r="B28" i="4" l="1"/>
  <c r="B29" i="4"/>
  <c r="C29" i="4"/>
  <c r="D29" i="4"/>
  <c r="E29" i="4"/>
  <c r="F29" i="4"/>
  <c r="G29" i="4"/>
  <c r="H29" i="4"/>
  <c r="I29" i="4"/>
  <c r="J29" i="4"/>
  <c r="K29" i="4"/>
  <c r="L29" i="4"/>
  <c r="M29" i="4"/>
  <c r="B30" i="4"/>
  <c r="C30" i="4"/>
  <c r="D30" i="4"/>
  <c r="E30" i="4"/>
  <c r="F30" i="4"/>
  <c r="G30" i="4"/>
  <c r="H30" i="4"/>
  <c r="I30" i="4"/>
  <c r="J30" i="4"/>
  <c r="K30" i="4"/>
  <c r="L30" i="4"/>
  <c r="M30" i="4"/>
  <c r="B31" i="4"/>
  <c r="C31" i="4"/>
  <c r="D31" i="4"/>
  <c r="E31" i="4"/>
  <c r="F31" i="4"/>
  <c r="G31" i="4"/>
  <c r="H31" i="4"/>
  <c r="I31" i="4"/>
  <c r="J31" i="4"/>
  <c r="K31" i="4"/>
  <c r="L31" i="4"/>
  <c r="M31" i="4"/>
  <c r="B32" i="4"/>
  <c r="C32" i="4"/>
  <c r="D32" i="4"/>
  <c r="E32" i="4"/>
  <c r="F32" i="4"/>
  <c r="G32" i="4"/>
  <c r="H32" i="4"/>
  <c r="I32" i="4"/>
  <c r="J32" i="4"/>
  <c r="K32" i="4"/>
  <c r="L32" i="4"/>
  <c r="M32" i="4"/>
  <c r="B33" i="4"/>
  <c r="C33" i="4"/>
  <c r="D33" i="4"/>
  <c r="E33" i="4"/>
  <c r="F33" i="4"/>
  <c r="G33" i="4"/>
  <c r="H33" i="4"/>
  <c r="I33" i="4"/>
  <c r="J33" i="4"/>
  <c r="K33" i="4"/>
  <c r="L33" i="4"/>
  <c r="M33" i="4"/>
  <c r="C28" i="4"/>
  <c r="D28" i="4"/>
  <c r="E28" i="4"/>
  <c r="F28" i="4"/>
  <c r="G28" i="4"/>
  <c r="H28" i="4"/>
  <c r="I28" i="4"/>
  <c r="J28" i="4"/>
  <c r="K28" i="4"/>
  <c r="L28" i="4"/>
  <c r="M28" i="4"/>
  <c r="I18" i="4"/>
  <c r="B23" i="4"/>
  <c r="C23" i="4"/>
  <c r="D23" i="4"/>
  <c r="E23" i="4"/>
  <c r="F23" i="4"/>
  <c r="G23" i="4"/>
  <c r="H23" i="4"/>
  <c r="I23" i="4"/>
  <c r="J23" i="4"/>
  <c r="K23" i="4"/>
  <c r="L23" i="4"/>
  <c r="M23" i="4"/>
  <c r="B19" i="4"/>
  <c r="C19" i="4"/>
  <c r="D19" i="4"/>
  <c r="E19" i="4"/>
  <c r="F19" i="4"/>
  <c r="G19" i="4"/>
  <c r="H19" i="4"/>
  <c r="I19" i="4"/>
  <c r="J19" i="4"/>
  <c r="K19" i="4"/>
  <c r="L19" i="4"/>
  <c r="M19" i="4"/>
  <c r="B20" i="4"/>
  <c r="C20" i="4"/>
  <c r="D20" i="4"/>
  <c r="E20" i="4"/>
  <c r="F20" i="4"/>
  <c r="G20" i="4"/>
  <c r="H20" i="4"/>
  <c r="I20" i="4"/>
  <c r="J20" i="4"/>
  <c r="K20" i="4"/>
  <c r="L20" i="4"/>
  <c r="M20" i="4"/>
  <c r="B21" i="4"/>
  <c r="C21" i="4"/>
  <c r="D21" i="4"/>
  <c r="E21" i="4"/>
  <c r="F21" i="4"/>
  <c r="G21" i="4"/>
  <c r="H21" i="4"/>
  <c r="I21" i="4"/>
  <c r="J21" i="4"/>
  <c r="K21" i="4"/>
  <c r="L21" i="4"/>
  <c r="M21" i="4"/>
  <c r="B22" i="4"/>
  <c r="C22" i="4"/>
  <c r="D22" i="4"/>
  <c r="E22" i="4"/>
  <c r="F22" i="4"/>
  <c r="G22" i="4"/>
  <c r="H22" i="4"/>
  <c r="I22" i="4"/>
  <c r="J22" i="4"/>
  <c r="K22" i="4"/>
  <c r="L22" i="4"/>
  <c r="M22" i="4"/>
  <c r="C18" i="4"/>
  <c r="D18" i="4"/>
  <c r="E18" i="4"/>
  <c r="F18" i="4"/>
  <c r="G18" i="4"/>
  <c r="H18" i="4"/>
  <c r="J18" i="4"/>
  <c r="K18" i="4"/>
  <c r="L18" i="4"/>
  <c r="M18" i="4"/>
  <c r="B18" i="4"/>
  <c r="E17" i="3"/>
  <c r="E16" i="3"/>
  <c r="E15" i="3"/>
  <c r="C28" i="3"/>
  <c r="C22" i="3"/>
  <c r="C27" i="3"/>
  <c r="C23" i="3"/>
  <c r="C25" i="3"/>
  <c r="C24" i="3"/>
  <c r="C26" i="3"/>
  <c r="C23" i="2" l="1"/>
  <c r="B23" i="2"/>
  <c r="B19" i="2"/>
  <c r="J21" i="1" l="1"/>
  <c r="C21" i="1"/>
  <c r="J20" i="1"/>
  <c r="C20" i="1"/>
  <c r="C18" i="1"/>
  <c r="J17" i="1"/>
  <c r="C17" i="1"/>
  <c r="J16" i="1"/>
  <c r="J15" i="1"/>
  <c r="C15" i="1"/>
  <c r="K3" i="1"/>
  <c r="M3" i="1"/>
  <c r="C19" i="1"/>
  <c r="C12" i="5"/>
  <c r="E29" i="2"/>
  <c r="G15" i="1"/>
  <c r="E34" i="2"/>
  <c r="C11" i="5"/>
  <c r="B25" i="2"/>
  <c r="C15" i="5"/>
  <c r="B21" i="2"/>
  <c r="E31" i="2"/>
  <c r="C14" i="5"/>
  <c r="C13" i="5"/>
  <c r="E32" i="2"/>
  <c r="E33" i="2"/>
  <c r="C10" i="5"/>
  <c r="E30" i="2"/>
  <c r="C9" i="5"/>
  <c r="E28" i="2"/>
  <c r="B14" i="5" l="1"/>
  <c r="B15" i="5"/>
  <c r="B13" i="5"/>
  <c r="B12" i="5"/>
  <c r="B11" i="5"/>
  <c r="B9" i="5"/>
  <c r="F28" i="3"/>
  <c r="F27" i="3"/>
  <c r="F26" i="3"/>
  <c r="F25" i="3"/>
  <c r="F24" i="3"/>
  <c r="F23" i="3"/>
  <c r="F22" i="3"/>
  <c r="D18" i="1"/>
  <c r="G18" i="1"/>
  <c r="G21" i="1"/>
  <c r="D21" i="1"/>
  <c r="D16" i="1"/>
  <c r="D15" i="1"/>
  <c r="G16" i="1"/>
  <c r="G19" i="1"/>
  <c r="D19" i="1"/>
  <c r="G17" i="1"/>
  <c r="D20" i="1"/>
  <c r="G20" i="1"/>
  <c r="D17" i="1"/>
  <c r="B10" i="5" l="1"/>
  <c r="C28" i="2" l="1"/>
  <c r="D28" i="2" s="1"/>
  <c r="C31" i="2"/>
  <c r="C29" i="2"/>
  <c r="D29" i="2" s="1"/>
  <c r="C34" i="2"/>
  <c r="C33" i="2"/>
  <c r="D33" i="2" s="1"/>
  <c r="C30" i="2"/>
  <c r="D30" i="2" s="1"/>
  <c r="B28" i="3"/>
  <c r="B27" i="3"/>
  <c r="B25" i="3"/>
  <c r="B24" i="3"/>
  <c r="B23" i="3"/>
  <c r="C32" i="2"/>
  <c r="D32" i="2" l="1"/>
  <c r="D34" i="2"/>
  <c r="D31" i="2"/>
  <c r="C16" i="1" l="1"/>
  <c r="J19" i="1" l="1"/>
  <c r="J18" i="1"/>
</calcChain>
</file>

<file path=xl/sharedStrings.xml><?xml version="1.0" encoding="utf-8"?>
<sst xmlns="http://schemas.openxmlformats.org/spreadsheetml/2006/main" count="236" uniqueCount="102">
  <si>
    <t>TIPOS DE ERRORES</t>
  </si>
  <si>
    <t>Este error se genera cuando se usa un operador de rango incorrecto en una fórmula.</t>
  </si>
  <si>
    <t xml:space="preserve">Este error se genera cuando un número se divide por cero (0). </t>
  </si>
  <si>
    <t xml:space="preserve">Es la forma que tiene Excel de decir "Hay algo incorrecto en la escritura de la fórmula". </t>
  </si>
  <si>
    <t xml:space="preserve">Muestra cuando una fórmula hace referencia a una celda que no es válida. </t>
  </si>
  <si>
    <t>Excel muestra este error cuando una fórmula o función contiene valores numéricos que no son válidos.</t>
  </si>
  <si>
    <t>Indica que hay que corregir algo en la sintaxis dentro de la fórmula.</t>
  </si>
  <si>
    <t>CASO PRÁCTICO</t>
  </si>
  <si>
    <t>X</t>
  </si>
  <si>
    <t>Y</t>
  </si>
  <si>
    <t> ######</t>
  </si>
  <si>
    <t>FÓRMULA ERRADA</t>
  </si>
  <si>
    <t>FÓRMULA CORRECTA</t>
  </si>
  <si>
    <t>CELDA GRANDE</t>
  </si>
  <si>
    <t>FÓRMULA</t>
  </si>
  <si>
    <t>MANZANA</t>
  </si>
  <si>
    <t>PERA</t>
  </si>
  <si>
    <t>A</t>
  </si>
  <si>
    <t>B</t>
  </si>
  <si>
    <t>C</t>
  </si>
  <si>
    <t>D</t>
  </si>
  <si>
    <t>E</t>
  </si>
  <si>
    <t>F</t>
  </si>
  <si>
    <t>G</t>
  </si>
  <si>
    <t>EJEMPLO</t>
  </si>
  <si>
    <t>FUNCIONES Y FORMULAS PARA MANEJO DE ERRORES</t>
  </si>
  <si>
    <t>=SUMA(L15;L15:L21)</t>
  </si>
  <si>
    <t>CELDAS DEPENDIENTES Y PRECEDENTES</t>
  </si>
  <si>
    <t>CASO PRACTICO</t>
  </si>
  <si>
    <t>son celdas que contienen fórmulas que se refieren a su vez a otras celdas.</t>
  </si>
  <si>
    <t>son celdas a las que se refieren las fórmulas de otras celdas.</t>
  </si>
  <si>
    <t>DEPENDIENTES</t>
  </si>
  <si>
    <t>PRECEDENTES</t>
  </si>
  <si>
    <t>X+Y</t>
  </si>
  <si>
    <t>COMPROBACION DE ERRORES</t>
  </si>
  <si>
    <t>MOSTRAR FÓRMULA</t>
  </si>
  <si>
    <t>EVALUAR FÓRMULA</t>
  </si>
  <si>
    <t>SI.ND</t>
  </si>
  <si>
    <t>SI.ERROR</t>
  </si>
  <si>
    <t>TIPO.DE.ERROR</t>
  </si>
  <si>
    <t>Valores que puede devolver según el error:</t>
  </si>
  <si>
    <t>OCULTAR ERRORES USANDO FORMATO CONDICIONAL</t>
  </si>
  <si>
    <t>EXCEL puede crear formato condicional en una o varias celdas para que los valores de error no se muestren en las celdas.</t>
  </si>
  <si>
    <t>UNIDADES</t>
  </si>
  <si>
    <t>MES</t>
  </si>
  <si>
    <t>LECHE</t>
  </si>
  <si>
    <t>ARROZ</t>
  </si>
  <si>
    <t>DETERGENTE</t>
  </si>
  <si>
    <t>POLLO</t>
  </si>
  <si>
    <t>TOTAL</t>
  </si>
  <si>
    <t>PRODUCIDAS</t>
  </si>
  <si>
    <t>%</t>
  </si>
  <si>
    <t>TENDENCIA</t>
  </si>
  <si>
    <t/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</si>
  <si>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</si>
  <si>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</si>
  <si>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</si>
  <si>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</si>
  <si>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</si>
  <si>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</si>
  <si>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</si>
  <si>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</si>
  <si>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</si>
  <si>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</si>
  <si>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</si>
  <si>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</si>
  <si>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 xml:space="preserve">Es posible que tengas una hoja de Excel que contiene errores en algunas celdas pero aun así necesitas imprimirla </t>
  </si>
  <si>
    <t>pero ocultando dichos mensajes de error que darán una mala presentación a tu impresión en papel.</t>
  </si>
  <si>
    <t xml:space="preserve">FÓRMULA </t>
  </si>
  <si>
    <t>IMPRESIÓN DE HOJA CON ERRORES</t>
  </si>
  <si>
    <t>Sin formato CONDICIONAL</t>
  </si>
  <si>
    <t>Con formato CONDICIONAL</t>
  </si>
  <si>
    <t>FUNCIÓN</t>
  </si>
  <si>
    <t>SINTAXIS Y ARGUMENTOS</t>
  </si>
  <si>
    <r>
      <t>SI.ND(</t>
    </r>
    <r>
      <rPr>
        <b/>
        <sz val="14"/>
        <color rgb="FF7030A0"/>
        <rFont val="Calibri"/>
        <family val="2"/>
        <scheme val="minor"/>
      </rPr>
      <t>valor</t>
    </r>
    <r>
      <rPr>
        <b/>
        <sz val="14"/>
        <rFont val="Calibri"/>
        <family val="2"/>
        <scheme val="minor"/>
      </rPr>
      <t xml:space="preserve">; </t>
    </r>
    <r>
      <rPr>
        <b/>
        <sz val="14"/>
        <color rgb="FF00B050"/>
        <rFont val="Calibri"/>
        <family val="2"/>
        <scheme val="minor"/>
      </rPr>
      <t>valor_si_nd</t>
    </r>
    <r>
      <rPr>
        <b/>
        <sz val="14"/>
        <rFont val="Calibri"/>
        <family val="2"/>
        <scheme val="minor"/>
      </rPr>
      <t>)</t>
    </r>
  </si>
  <si>
    <r>
      <t>TIPO.DE.ERROR(</t>
    </r>
    <r>
      <rPr>
        <b/>
        <sz val="14"/>
        <color theme="4"/>
        <rFont val="Calibri"/>
        <family val="2"/>
        <scheme val="minor"/>
      </rPr>
      <t>valor_de_error</t>
    </r>
    <r>
      <rPr>
        <b/>
        <sz val="14"/>
        <rFont val="Calibri"/>
        <family val="2"/>
        <scheme val="minor"/>
      </rPr>
      <t>)</t>
    </r>
  </si>
  <si>
    <r>
      <t>SI.ERROR(</t>
    </r>
    <r>
      <rPr>
        <b/>
        <sz val="14"/>
        <color rgb="FF7030A0"/>
        <rFont val="Calibri"/>
        <family val="2"/>
        <scheme val="minor"/>
      </rPr>
      <t>valor</t>
    </r>
    <r>
      <rPr>
        <b/>
        <sz val="14"/>
        <rFont val="Calibri"/>
        <family val="2"/>
        <scheme val="minor"/>
      </rPr>
      <t xml:space="preserve">; </t>
    </r>
    <r>
      <rPr>
        <b/>
        <sz val="14"/>
        <color theme="7" tint="-0.249977111117893"/>
        <rFont val="Calibri"/>
        <family val="2"/>
        <scheme val="minor"/>
      </rPr>
      <t>valor_si_error</t>
    </r>
    <r>
      <rPr>
        <b/>
        <sz val="14"/>
        <rFont val="Calibri"/>
        <family val="2"/>
        <scheme val="minor"/>
      </rPr>
      <t>)</t>
    </r>
  </si>
  <si>
    <r>
      <t>·</t>
    </r>
    <r>
      <rPr>
        <b/>
        <i/>
        <sz val="14"/>
        <color rgb="FF7030A0"/>
        <rFont val="Calibri"/>
        <family val="2"/>
        <scheme val="minor"/>
      </rPr>
      <t>valor</t>
    </r>
    <r>
      <rPr>
        <b/>
        <sz val="14"/>
        <color rgb="FF000000"/>
        <rFont val="Calibri"/>
        <family val="2"/>
        <scheme val="minor"/>
      </rPr>
      <t>: Es cualquier valor, expresión o referencia donde se busca el error #N/A.</t>
    </r>
  </si>
  <si>
    <r>
      <t>·</t>
    </r>
    <r>
      <rPr>
        <b/>
        <i/>
        <sz val="14"/>
        <color rgb="FF00B050"/>
        <rFont val="Calibri"/>
        <family val="2"/>
        <scheme val="minor"/>
      </rPr>
      <t>valor_si_nd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 El valor devuelto en caso de que sea evaluado como el error #N/A.</t>
    </r>
  </si>
  <si>
    <r>
      <t>·</t>
    </r>
    <r>
      <rPr>
        <b/>
        <i/>
        <sz val="14"/>
        <color rgb="FF7030A0"/>
        <rFont val="Calibri"/>
        <family val="2"/>
        <scheme val="minor"/>
      </rPr>
      <t>valor</t>
    </r>
    <r>
      <rPr>
        <b/>
        <sz val="14"/>
        <color rgb="FF000000"/>
        <rFont val="Calibri"/>
        <family val="2"/>
        <scheme val="minor"/>
      </rPr>
      <t>: El valor o argumento en donde se buscará el error.</t>
    </r>
  </si>
  <si>
    <r>
      <t>·</t>
    </r>
    <r>
      <rPr>
        <b/>
        <i/>
        <sz val="14"/>
        <color rgb="FFBF8F00"/>
        <rFont val="Calibri"/>
        <family val="2"/>
        <scheme val="minor"/>
      </rPr>
      <t>valor_si_error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valor que se devuelve si el argumento se evalúa como error.</t>
    </r>
  </si>
  <si>
    <r>
      <rPr>
        <sz val="14"/>
        <rFont val="Symbol"/>
        <family val="1"/>
        <charset val="2"/>
      </rPr>
      <t>·</t>
    </r>
    <r>
      <rPr>
        <b/>
        <i/>
        <sz val="14"/>
        <color rgb="FF0070C0"/>
        <rFont val="Calibri"/>
        <family val="2"/>
        <scheme val="minor"/>
      </rPr>
      <t>valor_de_error</t>
    </r>
    <r>
      <rPr>
        <b/>
        <sz val="14"/>
        <rFont val="Calibri"/>
        <family val="2"/>
        <scheme val="minor"/>
      </rPr>
      <t xml:space="preserve">: </t>
    </r>
    <r>
      <rPr>
        <b/>
        <sz val="14"/>
        <color theme="1"/>
        <rFont val="Calibri"/>
        <family val="2"/>
        <scheme val="minor"/>
      </rPr>
      <t>El valor de error del que se quiere saber el número identificador.</t>
    </r>
  </si>
  <si>
    <t>La función SI.ND devuleve el valor que especificas,</t>
  </si>
  <si>
    <t xml:space="preserve">si la expresión se convierte en #N/A. </t>
  </si>
  <si>
    <t xml:space="preserve">Si el argumento especificado genera un error </t>
  </si>
  <si>
    <t>entonces devuelve cierto valor.</t>
  </si>
  <si>
    <t xml:space="preserve">Devuelve un número entero que corresponde al </t>
  </si>
  <si>
    <t>tipo de error especificado.</t>
  </si>
  <si>
    <t>1 – &gt;</t>
  </si>
  <si>
    <t>2 – &gt;</t>
  </si>
  <si>
    <t>3 – &gt;</t>
  </si>
  <si>
    <t>4 – &gt;</t>
  </si>
  <si>
    <t>5 – &gt;</t>
  </si>
  <si>
    <t>6 – &gt;</t>
  </si>
  <si>
    <t>7 – &gt;</t>
  </si>
  <si>
    <t>GESTIÓN DE ERRORES</t>
  </si>
  <si>
    <t>BANANA</t>
  </si>
  <si>
    <t>CON DEFECTOS</t>
  </si>
  <si>
    <t>DEFECTOS</t>
  </si>
  <si>
    <t>La AUDITORÍA DE FÓRMULAS, nos ayudará a evaluar y poder saber la raíz del error en las funciones o fórmulas que editamos en Excel. Así podemos gestionar los errores sabiendo sus causas y poder corregirlos.</t>
  </si>
  <si>
    <t xml:space="preserve">El valor que se introduce o el que se calcula en una celda es más grande que el ancho de la Columna.   </t>
  </si>
  <si>
    <t>(o también N/A: NO DISPONIBLE) Significa que Excel no ha encontrado el valor al que se está tratando de hacer referencia porque no está disponible.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</si>
</sst>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7.600000000000001"/>
      <color rgb="FF2F2F2F"/>
      <name val="Segoe UI"/>
      <family val="2"/>
    </font>
    <font>
      <b/>
      <sz val="16"/>
      <color theme="1"/>
      <name val="Calibri"/>
      <family val="2"/>
      <scheme val="minor"/>
    </font>
    <font>
      <b/>
      <sz val="16"/>
      <color theme="4"/>
      <name val="Franklin Gothic Demi"/>
      <family val="2"/>
    </font>
    <font>
      <b/>
      <sz val="16"/>
      <color rgb="FF444444"/>
      <name val="Arial"/>
      <family val="2"/>
    </font>
    <font>
      <sz val="16"/>
      <color theme="0"/>
      <name val="Franklin Gothic Demi"/>
      <family val="2"/>
    </font>
    <font>
      <b/>
      <sz val="14"/>
      <color theme="0"/>
      <name val="Franklin Gothic Demi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0"/>
      <name val="Franklin Gothic Demi Cond"/>
      <family val="2"/>
    </font>
    <font>
      <sz val="14"/>
      <color theme="0"/>
      <name val="Franklin Gothic Demi"/>
      <family val="2"/>
    </font>
    <font>
      <sz val="16"/>
      <color theme="4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4"/>
      <color rgb="FF000000"/>
      <name val="Symbol"/>
      <family val="1"/>
      <charset val="2"/>
    </font>
    <font>
      <b/>
      <sz val="14"/>
      <color rgb="FF000000"/>
      <name val="Calibri"/>
      <family val="2"/>
      <scheme val="minor"/>
    </font>
    <font>
      <sz val="14"/>
      <color rgb="FF0070C0"/>
      <name val="Symbol"/>
      <family val="1"/>
      <charset val="2"/>
    </font>
    <font>
      <sz val="14"/>
      <name val="Symbol"/>
      <family val="1"/>
      <charset val="2"/>
    </font>
    <font>
      <b/>
      <i/>
      <sz val="14"/>
      <color rgb="FF7030A0"/>
      <name val="Calibri"/>
      <family val="2"/>
      <scheme val="minor"/>
    </font>
    <font>
      <b/>
      <i/>
      <sz val="14"/>
      <color rgb="FF00B050"/>
      <name val="Calibri"/>
      <family val="2"/>
      <scheme val="minor"/>
    </font>
    <font>
      <b/>
      <i/>
      <sz val="14"/>
      <color rgb="FFBF8F00"/>
      <name val="Calibri"/>
      <family val="2"/>
      <scheme val="minor"/>
    </font>
    <font>
      <b/>
      <i/>
      <sz val="14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rgb="FF00B05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8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08">
    <xf numFmtId="0" fontId="0" fillId="0" borderId="0" xfId="0"/>
    <xf numFmtId="0" fontId="2" fillId="2" borderId="0" xfId="0" applyFont="1" applyFill="1" applyAlignment="1">
      <alignment horizontal="left" vertical="center" wrapText="1" indent="1"/>
    </xf>
    <xf numFmtId="0" fontId="0" fillId="2" borderId="0" xfId="0" applyFill="1"/>
    <xf numFmtId="0" fontId="4" fillId="0" borderId="0" xfId="0" applyFont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/>
    <xf numFmtId="0" fontId="0" fillId="0" borderId="6" xfId="0" applyBorder="1"/>
    <xf numFmtId="0" fontId="3" fillId="0" borderId="10" xfId="0" applyFont="1" applyBorder="1"/>
    <xf numFmtId="0" fontId="0" fillId="0" borderId="11" xfId="0" applyBorder="1"/>
    <xf numFmtId="0" fontId="0" fillId="0" borderId="12" xfId="0" applyBorder="1"/>
    <xf numFmtId="0" fontId="2" fillId="2" borderId="11" xfId="0" applyFont="1" applyFill="1" applyBorder="1" applyAlignment="1">
      <alignment horizontal="left" vertical="center" wrapText="1" indent="1"/>
    </xf>
    <xf numFmtId="0" fontId="3" fillId="3" borderId="1" xfId="0" applyFont="1" applyFill="1" applyBorder="1"/>
    <xf numFmtId="0" fontId="3" fillId="2" borderId="1" xfId="0" applyFont="1" applyFill="1" applyBorder="1"/>
    <xf numFmtId="0" fontId="3" fillId="2" borderId="0" xfId="0" applyFont="1" applyFill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0" borderId="3" xfId="0" applyFont="1" applyBorder="1"/>
    <xf numFmtId="0" fontId="3" fillId="2" borderId="10" xfId="0" applyFont="1" applyFill="1" applyBorder="1"/>
    <xf numFmtId="0" fontId="3" fillId="3" borderId="13" xfId="0" applyFont="1" applyFill="1" applyBorder="1"/>
    <xf numFmtId="0" fontId="3" fillId="0" borderId="10" xfId="0" quotePrefix="1" applyFont="1" applyBorder="1"/>
    <xf numFmtId="0" fontId="3" fillId="0" borderId="11" xfId="0" applyFont="1" applyBorder="1"/>
    <xf numFmtId="0" fontId="3" fillId="0" borderId="2" xfId="0" quotePrefix="1" applyFont="1" applyBorder="1"/>
    <xf numFmtId="0" fontId="3" fillId="0" borderId="12" xfId="0" applyFont="1" applyBorder="1"/>
    <xf numFmtId="0" fontId="3" fillId="0" borderId="11" xfId="0" quotePrefix="1" applyFont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3" fillId="3" borderId="1" xfId="0" quotePrefix="1" applyFont="1" applyFill="1" applyBorder="1"/>
    <xf numFmtId="0" fontId="1" fillId="2" borderId="0" xfId="0" applyFont="1" applyFill="1"/>
    <xf numFmtId="0" fontId="7" fillId="2" borderId="0" xfId="0" applyFont="1" applyFill="1" applyAlignment="1">
      <alignment horizontal="center"/>
    </xf>
    <xf numFmtId="0" fontId="3" fillId="3" borderId="10" xfId="0" applyFont="1" applyFill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3" borderId="1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0" borderId="7" xfId="0" quotePrefix="1" applyFont="1" applyBorder="1"/>
    <xf numFmtId="0" fontId="6" fillId="4" borderId="10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2" borderId="7" xfId="0" quotePrefix="1" applyFont="1" applyFill="1" applyBorder="1"/>
    <xf numFmtId="0" fontId="3" fillId="2" borderId="1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6" fillId="4" borderId="1" xfId="0" applyFont="1" applyFill="1" applyBorder="1"/>
    <xf numFmtId="0" fontId="8" fillId="4" borderId="12" xfId="0" applyFont="1" applyFill="1" applyBorder="1" applyAlignment="1">
      <alignment horizontal="center"/>
    </xf>
    <xf numFmtId="0" fontId="9" fillId="0" borderId="11" xfId="0" applyFont="1" applyBorder="1"/>
    <xf numFmtId="0" fontId="0" fillId="0" borderId="8" xfId="0" applyBorder="1"/>
    <xf numFmtId="0" fontId="0" fillId="0" borderId="9" xfId="0" applyBorder="1"/>
    <xf numFmtId="0" fontId="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3" borderId="1" xfId="0" applyFont="1" applyFill="1" applyBorder="1"/>
    <xf numFmtId="0" fontId="3" fillId="0" borderId="0" xfId="0" applyFont="1"/>
    <xf numFmtId="0" fontId="9" fillId="0" borderId="10" xfId="0" applyFont="1" applyBorder="1"/>
    <xf numFmtId="0" fontId="11" fillId="0" borderId="0" xfId="0" applyFont="1"/>
    <xf numFmtId="0" fontId="10" fillId="0" borderId="2" xfId="0" applyFont="1" applyBorder="1"/>
    <xf numFmtId="0" fontId="10" fillId="0" borderId="7" xfId="0" applyFont="1" applyBorder="1"/>
    <xf numFmtId="0" fontId="9" fillId="5" borderId="10" xfId="0" applyFont="1" applyFill="1" applyBorder="1"/>
    <xf numFmtId="0" fontId="9" fillId="0" borderId="1" xfId="0" applyFont="1" applyBorder="1"/>
    <xf numFmtId="0" fontId="0" fillId="0" borderId="1" xfId="0" applyBorder="1"/>
    <xf numFmtId="0" fontId="15" fillId="4" borderId="1" xfId="0" applyFont="1" applyFill="1" applyBorder="1" applyAlignment="1">
      <alignment horizontal="center"/>
    </xf>
    <xf numFmtId="0" fontId="6" fillId="2" borderId="0" xfId="0" applyFont="1" applyFill="1"/>
    <xf numFmtId="0" fontId="9" fillId="0" borderId="1" xfId="0" quotePrefix="1" applyFont="1" applyBorder="1" applyAlignment="1">
      <alignment horizontal="left"/>
    </xf>
    <xf numFmtId="0" fontId="16" fillId="4" borderId="2" xfId="0" applyFont="1" applyFill="1" applyBorder="1" applyAlignment="1">
      <alignment horizontal="center"/>
    </xf>
    <xf numFmtId="0" fontId="9" fillId="5" borderId="7" xfId="0" applyFont="1" applyFill="1" applyBorder="1"/>
    <xf numFmtId="0" fontId="14" fillId="4" borderId="1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/>
    </xf>
    <xf numFmtId="0" fontId="16" fillId="4" borderId="15" xfId="0" applyFont="1" applyFill="1" applyBorder="1" applyAlignment="1">
      <alignment horizontal="center"/>
    </xf>
    <xf numFmtId="1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9" fillId="2" borderId="0" xfId="0" quotePrefix="1" applyFont="1" applyFill="1"/>
    <xf numFmtId="0" fontId="10" fillId="0" borderId="0" xfId="0" applyFont="1"/>
    <xf numFmtId="0" fontId="16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14" fontId="9" fillId="2" borderId="0" xfId="0" applyNumberFormat="1" applyFont="1" applyFill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9" fontId="9" fillId="2" borderId="0" xfId="1" applyFont="1" applyFill="1"/>
    <xf numFmtId="0" fontId="3" fillId="3" borderId="11" xfId="0" applyFont="1" applyFill="1" applyBorder="1"/>
    <xf numFmtId="0" fontId="3" fillId="3" borderId="10" xfId="0" quotePrefix="1" applyFont="1" applyFill="1" applyBorder="1"/>
    <xf numFmtId="0" fontId="3" fillId="3" borderId="12" xfId="0" applyFont="1" applyFill="1" applyBorder="1"/>
    <xf numFmtId="0" fontId="3" fillId="3" borderId="11" xfId="0" quotePrefix="1" applyFont="1" applyFill="1" applyBorder="1"/>
    <xf numFmtId="0" fontId="0" fillId="3" borderId="11" xfId="0" applyFill="1" applyBorder="1"/>
    <xf numFmtId="0" fontId="0" fillId="3" borderId="12" xfId="0" applyFill="1" applyBorder="1"/>
    <xf numFmtId="0" fontId="4" fillId="2" borderId="0" xfId="0" applyFont="1" applyFill="1" applyAlignment="1">
      <alignment horizontal="left" vertical="center"/>
    </xf>
    <xf numFmtId="9" fontId="18" fillId="0" borderId="1" xfId="1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9" xfId="0" applyFont="1" applyBorder="1"/>
    <xf numFmtId="0" fontId="3" fillId="0" borderId="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/>
    </xf>
    <xf numFmtId="0" fontId="9" fillId="2" borderId="0" xfId="0" applyFont="1" applyFill="1" applyAlignment="1">
      <alignment vertical="center"/>
    </xf>
    <xf numFmtId="0" fontId="0" fillId="0" borderId="7" xfId="0" applyBorder="1"/>
    <xf numFmtId="0" fontId="23" fillId="0" borderId="17" xfId="0" applyFont="1" applyBorder="1" applyAlignment="1">
      <alignment horizontal="left" vertical="center"/>
    </xf>
    <xf numFmtId="0" fontId="23" fillId="0" borderId="7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3" fillId="3" borderId="14" xfId="0" applyFont="1" applyFill="1" applyBorder="1" applyAlignment="1">
      <alignment horizontal="center"/>
    </xf>
    <xf numFmtId="0" fontId="3" fillId="3" borderId="15" xfId="0" quotePrefix="1" applyFont="1" applyFill="1" applyBorder="1"/>
    <xf numFmtId="0" fontId="6" fillId="8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right"/>
    </xf>
    <xf numFmtId="0" fontId="3" fillId="9" borderId="1" xfId="0" applyFont="1" applyFill="1" applyBorder="1"/>
    <xf numFmtId="0" fontId="3" fillId="9" borderId="13" xfId="0" applyFont="1" applyFill="1" applyBorder="1"/>
    <xf numFmtId="0" fontId="3" fillId="9" borderId="1" xfId="0" quotePrefix="1" applyFont="1" applyFill="1" applyBorder="1"/>
    <xf numFmtId="0" fontId="3" fillId="9" borderId="10" xfId="0" applyFont="1" applyFill="1" applyBorder="1"/>
    <xf numFmtId="0" fontId="13" fillId="9" borderId="1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11" borderId="1" xfId="0" applyFont="1" applyFill="1" applyBorder="1"/>
    <xf numFmtId="0" fontId="3" fillId="0" borderId="10" xfId="0" quotePrefix="1" applyFont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2" xfId="0" quotePrefix="1" applyFont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8" borderId="10" xfId="0" applyFont="1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8" borderId="12" xfId="0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10" fillId="10" borderId="1" xfId="0" applyFont="1" applyFill="1" applyBorder="1" applyAlignment="1">
      <alignment horizontal="center"/>
    </xf>
    <xf numFmtId="0" fontId="3" fillId="0" borderId="10" xfId="0" quotePrefix="1" applyFont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0" fontId="3" fillId="0" borderId="12" xfId="0" quotePrefix="1" applyFont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left"/>
    </xf>
    <xf numFmtId="0" fontId="9" fillId="5" borderId="12" xfId="0" applyFont="1" applyFill="1" applyBorder="1" applyAlignment="1">
      <alignment horizontal="left"/>
    </xf>
    <xf numFmtId="0" fontId="9" fillId="6" borderId="10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13" fillId="9" borderId="10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/>
    </xf>
    <xf numFmtId="0" fontId="10" fillId="0" borderId="10" xfId="0" quotePrefix="1" applyFont="1" applyBorder="1" applyAlignment="1">
      <alignment horizontal="center"/>
    </xf>
    <xf numFmtId="0" fontId="10" fillId="0" borderId="11" xfId="0" quotePrefix="1" applyFont="1" applyBorder="1" applyAlignment="1">
      <alignment horizontal="center"/>
    </xf>
    <xf numFmtId="0" fontId="10" fillId="0" borderId="12" xfId="0" quotePrefix="1" applyFont="1" applyBorder="1" applyAlignment="1">
      <alignment horizontal="center"/>
    </xf>
    <xf numFmtId="0" fontId="10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6" fillId="4" borderId="2" xfId="0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3" fillId="0" borderId="7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31" fillId="0" borderId="0" xfId="0" applyFont="1" applyBorder="1" applyAlignment="1">
      <alignment horizontal="left" wrapText="1"/>
    </xf>
    <xf numFmtId="0" fontId="34" fillId="2" borderId="2" xfId="0" applyFont="1" applyFill="1" applyBorder="1" applyAlignment="1">
      <alignment horizontal="left" vertical="center"/>
    </xf>
    <xf numFmtId="0" fontId="33" fillId="2" borderId="3" xfId="0" applyFont="1" applyFill="1" applyBorder="1" applyAlignment="1">
      <alignment horizontal="left" vertical="center"/>
    </xf>
    <xf numFmtId="0" fontId="33" fillId="2" borderId="4" xfId="0" applyFont="1" applyFill="1" applyBorder="1" applyAlignment="1">
      <alignment horizontal="left" vertical="center"/>
    </xf>
    <xf numFmtId="0" fontId="33" fillId="2" borderId="5" xfId="0" applyFont="1" applyFill="1" applyBorder="1" applyAlignment="1">
      <alignment horizontal="left" vertical="center"/>
    </xf>
    <xf numFmtId="0" fontId="33" fillId="2" borderId="0" xfId="0" applyFont="1" applyFill="1" applyAlignment="1">
      <alignment horizontal="left" vertical="center"/>
    </xf>
    <xf numFmtId="0" fontId="33" fillId="2" borderId="6" xfId="0" applyFont="1" applyFill="1" applyBorder="1" applyAlignment="1">
      <alignment horizontal="left" vertical="center"/>
    </xf>
    <xf numFmtId="0" fontId="33" fillId="2" borderId="7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">
    <dxf>
      <font>
        <color theme="0"/>
      </font>
    </dxf>
  </dxfs>
  <tableStyles count="0" defaultTableStyle="TableStyleMedium2" defaultPivotStyle="PivotStyleLight16"/>
  <colors>
    <mruColors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323513</xdr:colOff>
      <xdr:row>13</xdr:row>
      <xdr:rowOff>75502</xdr:rowOff>
    </xdr:from>
    <xdr:to>
      <xdr:col>9</xdr:col>
      <xdr:colOff>650486</xdr:colOff>
      <xdr:row>17</xdr:row>
      <xdr:rowOff>237892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160169-6F3B-4CF0-AFB3-270739C566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6010" t="7944" r="24075" b="79294"/>
        <a:stretch/>
      </xdr:blipFill>
      <xdr:spPr>
        <a:xfrm>
          <a:off x="6104774" y="2974415"/>
          <a:ext cx="3490929" cy="1222564"/>
        </a:xfrm>
        <a:prstGeom prst="rect">
          <a:avLst/>
        </a:prstGeom>
        <a:ln w="19050" cap="sq">
          <a:solidFill>
            <a:sysClr val="windowText" lastClr="000000"/>
          </a:solidFill>
          <a:prstDash val="solid"/>
          <a:miter lim="800000"/>
        </a:ln>
        <a:effectLst/>
      </xdr:spPr>
    </xdr:pic>
    <xdr:clientData/>
  </xdr:twoCellAnchor>
  <xdr:twoCellAnchor editAs="oneCell">
    <xdr:from>
      <xdr:col>6</xdr:col>
      <xdr:colOff>325244</xdr:colOff>
      <xdr:row>11</xdr:row>
      <xdr:rowOff>209086</xdr:rowOff>
    </xdr:from>
    <xdr:to>
      <xdr:col>9</xdr:col>
      <xdr:colOff>662104</xdr:colOff>
      <xdr:row>13</xdr:row>
      <xdr:rowOff>49405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FBD290-435B-45AE-87F4-37C76C29DE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85" t="4655" r="48749" b="91276"/>
        <a:stretch/>
      </xdr:blipFill>
      <xdr:spPr>
        <a:xfrm>
          <a:off x="6168018" y="2648415"/>
          <a:ext cx="3507988" cy="293338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6</xdr:col>
      <xdr:colOff>10583</xdr:colOff>
      <xdr:row>21</xdr:row>
      <xdr:rowOff>10583</xdr:rowOff>
    </xdr:from>
    <xdr:to>
      <xdr:col>7</xdr:col>
      <xdr:colOff>0</xdr:colOff>
      <xdr:row>27</xdr:row>
      <xdr:rowOff>264584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FB76AC2-4A2C-49B5-9811-09FDF6F163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7160" t="7944" r="30676" b="81645"/>
        <a:stretch/>
      </xdr:blipFill>
      <xdr:spPr>
        <a:xfrm>
          <a:off x="5831416" y="4773083"/>
          <a:ext cx="751417" cy="1883833"/>
        </a:xfrm>
        <a:prstGeom prst="rect">
          <a:avLst/>
        </a:prstGeom>
        <a:ln w="19050" cap="sq">
          <a:solidFill>
            <a:sysClr val="windowText" lastClr="000000"/>
          </a:solidFill>
          <a:prstDash val="solid"/>
          <a:miter lim="8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showGridLines="0" tabSelected="1" zoomScale="85" zoomScaleNormal="85" workbookViewId="0">
      <selection activeCell="D12" sqref="D12"/>
    </sheetView>
  </sheetViews>
  <sheetFormatPr baseColWidth="10" defaultRowHeight="15" x14ac:dyDescent="0.25"/>
  <cols>
    <col min="1" max="1" width="5" customWidth="1"/>
    <col min="2" max="2" width="18.42578125" customWidth="1"/>
    <col min="3" max="3" width="21.85546875" customWidth="1"/>
    <col min="4" max="4" width="11.42578125" customWidth="1"/>
    <col min="5" max="5" width="13.42578125" customWidth="1"/>
    <col min="6" max="6" width="27.85546875" customWidth="1"/>
    <col min="7" max="7" width="16.42578125" customWidth="1"/>
    <col min="8" max="8" width="15.5703125" customWidth="1"/>
    <col min="9" max="9" width="12" customWidth="1"/>
    <col min="10" max="10" width="16.28515625" customWidth="1"/>
    <col min="11" max="11" width="7.42578125" customWidth="1"/>
    <col min="12" max="12" width="27.42578125" customWidth="1"/>
    <col min="13" max="13" width="23" customWidth="1"/>
    <col min="14" max="14" width="7.5703125" customWidth="1"/>
    <col min="15" max="15" width="24" customWidth="1"/>
    <col min="16" max="16" width="21" customWidth="1"/>
    <col min="17" max="17" width="13.28515625" customWidth="1"/>
  </cols>
  <sheetData>
    <row r="1" spans="2:19" ht="21" x14ac:dyDescent="0.35">
      <c r="B1" s="3" t="s">
        <v>0</v>
      </c>
      <c r="N1" s="32"/>
      <c r="O1" s="2"/>
      <c r="P1" s="2"/>
    </row>
    <row r="2" spans="2:19" ht="21" x14ac:dyDescent="0.35">
      <c r="J2" s="125" t="s">
        <v>24</v>
      </c>
      <c r="K2" s="126"/>
      <c r="L2" s="41" t="s">
        <v>14</v>
      </c>
      <c r="M2" s="47" t="s">
        <v>13</v>
      </c>
    </row>
    <row r="3" spans="2:19" ht="21" x14ac:dyDescent="0.35">
      <c r="B3" s="19" t="s">
        <v>10</v>
      </c>
      <c r="C3" s="20" t="s">
        <v>100</v>
      </c>
      <c r="D3" s="5"/>
      <c r="E3" s="5"/>
      <c r="F3" s="5"/>
      <c r="G3" s="5"/>
      <c r="H3" s="5"/>
      <c r="I3" s="5"/>
      <c r="J3" s="5"/>
      <c r="K3" s="13">
        <f>SUM(L15,L15:L21)</f>
        <v>136898</v>
      </c>
      <c r="L3" s="44" t="s">
        <v>26</v>
      </c>
      <c r="M3" s="43">
        <f>SUM(L15,L15:L21)</f>
        <v>136898</v>
      </c>
    </row>
    <row r="4" spans="2:19" ht="21" x14ac:dyDescent="0.35">
      <c r="B4" s="13" t="e">
        <v>#NULL!</v>
      </c>
      <c r="C4" s="4" t="s">
        <v>1</v>
      </c>
      <c r="D4" s="5"/>
      <c r="E4" s="5"/>
      <c r="F4" s="5"/>
      <c r="G4" s="5"/>
      <c r="H4" s="5"/>
      <c r="I4" s="5"/>
      <c r="J4" s="5"/>
      <c r="K4" s="5"/>
      <c r="L4" s="5"/>
      <c r="M4" s="6"/>
      <c r="O4" s="31"/>
      <c r="S4" s="17"/>
    </row>
    <row r="5" spans="2:19" ht="21" x14ac:dyDescent="0.35">
      <c r="B5" s="13" t="e">
        <v>#DIV/0!</v>
      </c>
      <c r="C5" s="9" t="s">
        <v>2</v>
      </c>
      <c r="D5" s="10"/>
      <c r="E5" s="10"/>
      <c r="F5" s="10"/>
      <c r="G5" s="10"/>
      <c r="H5" s="10"/>
      <c r="I5" s="10"/>
      <c r="J5" s="10"/>
      <c r="K5" s="10"/>
      <c r="L5" s="10"/>
      <c r="M5" s="11"/>
      <c r="S5" s="17"/>
    </row>
    <row r="6" spans="2:19" ht="25.5" x14ac:dyDescent="0.35">
      <c r="B6" s="13" t="e">
        <v>#VALUE!</v>
      </c>
      <c r="C6" s="7" t="s">
        <v>3</v>
      </c>
      <c r="H6" s="1"/>
      <c r="I6" s="1"/>
      <c r="M6" s="8"/>
      <c r="S6" s="17"/>
    </row>
    <row r="7" spans="2:19" ht="25.5" x14ac:dyDescent="0.35">
      <c r="B7" s="13" t="e">
        <v>#REF!</v>
      </c>
      <c r="C7" s="9" t="s">
        <v>4</v>
      </c>
      <c r="D7" s="10"/>
      <c r="E7" s="10"/>
      <c r="F7" s="10"/>
      <c r="G7" s="10"/>
      <c r="H7" s="12"/>
      <c r="I7" s="12"/>
      <c r="J7" s="10"/>
      <c r="K7" s="10"/>
      <c r="L7" s="10"/>
      <c r="M7" s="11"/>
      <c r="S7" s="17"/>
    </row>
    <row r="8" spans="2:19" ht="25.5" x14ac:dyDescent="0.35">
      <c r="B8" s="13" t="e">
        <v>#NAME?</v>
      </c>
      <c r="C8" s="7" t="s">
        <v>6</v>
      </c>
      <c r="H8" s="1"/>
      <c r="I8" s="1"/>
      <c r="M8" s="8"/>
      <c r="S8" s="17"/>
    </row>
    <row r="9" spans="2:19" ht="25.5" x14ac:dyDescent="0.35">
      <c r="B9" s="13" t="e">
        <v>#NUM!</v>
      </c>
      <c r="C9" s="9" t="s">
        <v>5</v>
      </c>
      <c r="D9" s="10"/>
      <c r="E9" s="10"/>
      <c r="F9" s="10"/>
      <c r="G9" s="10"/>
      <c r="H9" s="12"/>
      <c r="I9" s="12"/>
      <c r="J9" s="10"/>
      <c r="K9" s="10"/>
      <c r="L9" s="10"/>
      <c r="M9" s="11"/>
      <c r="S9" s="17"/>
    </row>
    <row r="10" spans="2:19" ht="25.5" x14ac:dyDescent="0.35">
      <c r="B10" s="13" t="e">
        <v>#N/A</v>
      </c>
      <c r="C10" s="9" t="s">
        <v>101</v>
      </c>
      <c r="D10" s="10"/>
      <c r="E10" s="10"/>
      <c r="F10" s="10"/>
      <c r="G10" s="10"/>
      <c r="H10" s="12"/>
      <c r="I10" s="12"/>
      <c r="J10" s="10"/>
      <c r="K10" s="10"/>
      <c r="L10" s="10"/>
      <c r="M10" s="11"/>
      <c r="S10" s="17"/>
    </row>
    <row r="11" spans="2:19" ht="25.5" x14ac:dyDescent="0.35">
      <c r="B11" s="15"/>
      <c r="C11" s="15"/>
      <c r="D11" s="2"/>
      <c r="E11" s="2"/>
      <c r="F11" s="2"/>
      <c r="G11" s="2"/>
      <c r="H11" s="1"/>
      <c r="I11" s="1"/>
      <c r="J11" s="2"/>
      <c r="K11" s="2"/>
      <c r="L11" s="2"/>
      <c r="M11" s="2"/>
      <c r="N11" s="2"/>
    </row>
    <row r="12" spans="2:19" ht="21" x14ac:dyDescent="0.35">
      <c r="B12" s="3" t="s">
        <v>7</v>
      </c>
    </row>
    <row r="14" spans="2:19" ht="21" customHeight="1" x14ac:dyDescent="0.35">
      <c r="C14" s="109" t="s">
        <v>24</v>
      </c>
      <c r="D14" s="128" t="s">
        <v>11</v>
      </c>
      <c r="E14" s="129"/>
      <c r="F14" s="130"/>
      <c r="G14" s="127" t="s">
        <v>12</v>
      </c>
      <c r="H14" s="127"/>
      <c r="I14" s="127"/>
      <c r="J14" s="110" t="s">
        <v>24</v>
      </c>
      <c r="K14" s="17"/>
      <c r="L14" s="41" t="s">
        <v>8</v>
      </c>
      <c r="M14" s="29" t="s">
        <v>9</v>
      </c>
    </row>
    <row r="15" spans="2:19" ht="21" x14ac:dyDescent="0.35">
      <c r="B15" s="14" t="e">
        <v>#NULL!</v>
      </c>
      <c r="C15" s="13" t="e">
        <f>SUM(M15,L15 L21)</f>
        <v>#NULL!</v>
      </c>
      <c r="D15" s="122" t="str">
        <f ca="1">_xlfn.FORMULATEXT(C15)</f>
        <v>=SUMA(M15,L15 L21)</v>
      </c>
      <c r="E15" s="123"/>
      <c r="F15" s="124"/>
      <c r="G15" s="122" t="str">
        <f ca="1">_xlfn.FORMULATEXT(J15)</f>
        <v>=SUMA(M15,L15:L21)</v>
      </c>
      <c r="H15" s="123"/>
      <c r="I15" s="124"/>
      <c r="J15" s="37">
        <f>SUM(M15,L15:L21)</f>
        <v>77104</v>
      </c>
      <c r="K15" s="48" t="s">
        <v>17</v>
      </c>
      <c r="L15" s="16">
        <v>59799</v>
      </c>
      <c r="M15" s="16">
        <v>5</v>
      </c>
    </row>
    <row r="16" spans="2:19" ht="21" x14ac:dyDescent="0.35">
      <c r="B16" s="21" t="e">
        <v>#DIV/0!</v>
      </c>
      <c r="C16" s="33" t="e">
        <f>L16/M16</f>
        <v>#DIV/0!</v>
      </c>
      <c r="D16" s="122" t="str">
        <f t="shared" ref="D16:D21" ca="1" si="0">_xlfn.FORMULATEXT(C16)</f>
        <v>=L16/M16</v>
      </c>
      <c r="E16" s="123"/>
      <c r="F16" s="124"/>
      <c r="G16" s="122" t="str">
        <f t="shared" ref="G16:G21" ca="1" si="1">_xlfn.FORMULATEXT(J16)</f>
        <v>=SI(M16=0,0,L16/M16)</v>
      </c>
      <c r="H16" s="123"/>
      <c r="I16" s="124"/>
      <c r="J16" s="37">
        <f>IF(M16=0,0,L16/M16)</f>
        <v>0</v>
      </c>
      <c r="K16" s="48" t="s">
        <v>18</v>
      </c>
      <c r="L16" s="18">
        <v>85</v>
      </c>
      <c r="M16" s="16">
        <v>0</v>
      </c>
    </row>
    <row r="17" spans="2:14" ht="21.75" thickBot="1" x14ac:dyDescent="0.4">
      <c r="B17" s="14" t="e">
        <v>#VALUE!</v>
      </c>
      <c r="C17" s="22" t="e">
        <f>(L18+M19+M21)</f>
        <v>#VALUE!</v>
      </c>
      <c r="D17" s="122" t="str">
        <f t="shared" ca="1" si="0"/>
        <v>=(L18+M19+M21)</v>
      </c>
      <c r="E17" s="123"/>
      <c r="F17" s="124"/>
      <c r="G17" s="122" t="str">
        <f t="shared" ca="1" si="1"/>
        <v>=(L18+M17+M20)</v>
      </c>
      <c r="H17" s="123"/>
      <c r="I17" s="124"/>
      <c r="J17" s="42">
        <f>(L18+M17+M20)</f>
        <v>10933</v>
      </c>
      <c r="K17" s="48" t="s">
        <v>19</v>
      </c>
      <c r="L17" s="18">
        <v>635</v>
      </c>
      <c r="M17" s="16">
        <v>6</v>
      </c>
    </row>
    <row r="18" spans="2:14" ht="21.75" thickBot="1" x14ac:dyDescent="0.4">
      <c r="B18" s="14" t="e">
        <v>#REF!</v>
      </c>
      <c r="C18" s="30" t="e">
        <f>VLOOKUP(K19,K15:M21,5)</f>
        <v>#REF!</v>
      </c>
      <c r="D18" s="122" t="str">
        <f t="shared" ca="1" si="0"/>
        <v>=BUSCARV(K19,K15:M21,5)</v>
      </c>
      <c r="E18" s="123"/>
      <c r="F18" s="124"/>
      <c r="G18" s="122" t="str">
        <f t="shared" ca="1" si="1"/>
        <v>=BUSCARV(K19,K15:M21,3)</v>
      </c>
      <c r="H18" s="123"/>
      <c r="I18" s="124"/>
      <c r="J18" s="39" t="str">
        <f>VLOOKUP(K19,K15:M21,3)</f>
        <v>MANZANA</v>
      </c>
      <c r="K18" s="48" t="s">
        <v>20</v>
      </c>
      <c r="L18" s="18">
        <v>10923</v>
      </c>
      <c r="M18" s="38">
        <v>10</v>
      </c>
    </row>
    <row r="19" spans="2:14" ht="21.75" thickBot="1" x14ac:dyDescent="0.4">
      <c r="B19" s="14" t="e">
        <v>#NAME?</v>
      </c>
      <c r="C19" s="13" t="e">
        <f ca="1">_xludf.SUM(M15:M18)</f>
        <v>#NAME?</v>
      </c>
      <c r="D19" s="122" t="str">
        <f t="shared" ca="1" si="0"/>
        <v>=SUM(M15:M18)</v>
      </c>
      <c r="E19" s="123"/>
      <c r="F19" s="124"/>
      <c r="G19" s="122" t="str">
        <f t="shared" ca="1" si="1"/>
        <v>=SUMA(M15:M18)</v>
      </c>
      <c r="H19" s="123"/>
      <c r="I19" s="124"/>
      <c r="J19" s="43">
        <f>SUM(M15:M18)</f>
        <v>21</v>
      </c>
      <c r="K19" s="48" t="s">
        <v>21</v>
      </c>
      <c r="L19" s="18">
        <v>553</v>
      </c>
      <c r="M19" s="45" t="s">
        <v>15</v>
      </c>
      <c r="N19" s="17"/>
    </row>
    <row r="20" spans="2:14" ht="21.75" thickBot="1" x14ac:dyDescent="0.4">
      <c r="B20" s="14" t="e">
        <v>#NUM!</v>
      </c>
      <c r="C20" s="13" t="e">
        <f>POWER(L16,L17)</f>
        <v>#NUM!</v>
      </c>
      <c r="D20" s="122" t="str">
        <f t="shared" ca="1" si="0"/>
        <v>=POTENCIA(L16,L17)</v>
      </c>
      <c r="E20" s="123"/>
      <c r="F20" s="124"/>
      <c r="G20" s="122" t="str">
        <f t="shared" ca="1" si="1"/>
        <v>=POTENCIA(L16,M20)</v>
      </c>
      <c r="H20" s="123"/>
      <c r="I20" s="124"/>
      <c r="J20" s="42">
        <f>POWER(L16,M20)</f>
        <v>52200625</v>
      </c>
      <c r="K20" s="48" t="s">
        <v>22</v>
      </c>
      <c r="L20" s="18">
        <v>4735</v>
      </c>
      <c r="M20" s="46">
        <v>4</v>
      </c>
    </row>
    <row r="21" spans="2:14" ht="21.75" thickBot="1" x14ac:dyDescent="0.4">
      <c r="B21" s="14" t="e">
        <v>#N/A</v>
      </c>
      <c r="C21" s="30" t="e">
        <f>VLOOKUP(K22,K15:M21,3)</f>
        <v>#N/A</v>
      </c>
      <c r="D21" s="122" t="str">
        <f t="shared" ca="1" si="0"/>
        <v>=BUSCARV(K22,K15:M21,3)</v>
      </c>
      <c r="E21" s="123"/>
      <c r="F21" s="124"/>
      <c r="G21" s="122" t="str">
        <f t="shared" ca="1" si="1"/>
        <v>=BUSCARV(M21,K15:M21,3)</v>
      </c>
      <c r="H21" s="123"/>
      <c r="I21" s="124"/>
      <c r="J21" s="39" t="str">
        <f>VLOOKUP(M21,K15:M21,3)</f>
        <v>PERA</v>
      </c>
      <c r="K21" s="48" t="s">
        <v>23</v>
      </c>
      <c r="L21" s="18">
        <v>369</v>
      </c>
      <c r="M21" s="45" t="s">
        <v>16</v>
      </c>
      <c r="N21" s="17"/>
    </row>
  </sheetData>
  <mergeCells count="17">
    <mergeCell ref="J2:K2"/>
    <mergeCell ref="G14:I14"/>
    <mergeCell ref="D14:F14"/>
    <mergeCell ref="D15:F15"/>
    <mergeCell ref="D16:F16"/>
    <mergeCell ref="G15:I15"/>
    <mergeCell ref="G16:I16"/>
    <mergeCell ref="D17:F17"/>
    <mergeCell ref="D18:F18"/>
    <mergeCell ref="D19:F19"/>
    <mergeCell ref="D20:F20"/>
    <mergeCell ref="D21:F21"/>
    <mergeCell ref="G17:I17"/>
    <mergeCell ref="G18:I18"/>
    <mergeCell ref="G19:I19"/>
    <mergeCell ref="G20:I20"/>
    <mergeCell ref="G21:I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8"/>
  <sheetViews>
    <sheetView showGridLines="0" topLeftCell="A4" zoomScale="115" zoomScaleNormal="115" workbookViewId="0">
      <selection activeCell="C23" sqref="C23:E23"/>
    </sheetView>
  </sheetViews>
  <sheetFormatPr baseColWidth="10" defaultRowHeight="15" x14ac:dyDescent="0.25"/>
  <cols>
    <col min="1" max="1" width="5" customWidth="1"/>
    <col min="2" max="2" width="18.140625" customWidth="1"/>
    <col min="3" max="3" width="11.42578125" customWidth="1"/>
    <col min="4" max="4" width="16.7109375" customWidth="1"/>
    <col min="5" max="5" width="17.140625" bestFit="1" customWidth="1"/>
    <col min="6" max="6" width="18.28515625" customWidth="1"/>
    <col min="9" max="9" width="24.5703125" customWidth="1"/>
    <col min="12" max="12" width="15.140625" customWidth="1"/>
  </cols>
  <sheetData>
    <row r="1" spans="2:9" ht="21" x14ac:dyDescent="0.35">
      <c r="B1" s="3" t="s">
        <v>95</v>
      </c>
    </row>
    <row r="3" spans="2:9" ht="18.75" customHeight="1" x14ac:dyDescent="0.25">
      <c r="B3" s="131" t="s">
        <v>99</v>
      </c>
      <c r="C3" s="132"/>
      <c r="D3" s="132"/>
      <c r="E3" s="132"/>
      <c r="F3" s="132"/>
      <c r="G3" s="132"/>
      <c r="H3" s="132"/>
      <c r="I3" s="133"/>
    </row>
    <row r="4" spans="2:9" ht="18.75" customHeight="1" x14ac:dyDescent="0.25">
      <c r="B4" s="134"/>
      <c r="C4" s="135"/>
      <c r="D4" s="135"/>
      <c r="E4" s="135"/>
      <c r="F4" s="135"/>
      <c r="G4" s="135"/>
      <c r="H4" s="135"/>
      <c r="I4" s="136"/>
    </row>
    <row r="6" spans="2:9" ht="21" x14ac:dyDescent="0.35">
      <c r="B6" s="3" t="s">
        <v>27</v>
      </c>
    </row>
    <row r="8" spans="2:9" ht="18.75" x14ac:dyDescent="0.3">
      <c r="B8" s="58" t="s">
        <v>31</v>
      </c>
      <c r="C8" s="49" t="s">
        <v>29</v>
      </c>
      <c r="D8" s="49"/>
      <c r="E8" s="49"/>
      <c r="F8" s="49"/>
      <c r="G8" s="49"/>
      <c r="H8" s="49"/>
      <c r="I8" s="11"/>
    </row>
    <row r="9" spans="2:9" ht="18.75" x14ac:dyDescent="0.3">
      <c r="B9" s="121" t="s">
        <v>32</v>
      </c>
      <c r="C9" s="49" t="s">
        <v>30</v>
      </c>
      <c r="D9" s="49"/>
      <c r="E9" s="49"/>
      <c r="F9" s="49"/>
      <c r="G9" s="49"/>
      <c r="H9" s="49"/>
      <c r="I9" s="11"/>
    </row>
    <row r="12" spans="2:9" ht="21" x14ac:dyDescent="0.35">
      <c r="B12" s="3" t="s">
        <v>28</v>
      </c>
    </row>
    <row r="14" spans="2:9" ht="21" x14ac:dyDescent="0.35">
      <c r="B14" s="17"/>
      <c r="C14" s="54" t="s">
        <v>8</v>
      </c>
      <c r="D14" s="55" t="s">
        <v>9</v>
      </c>
      <c r="E14" s="29" t="s">
        <v>33</v>
      </c>
    </row>
    <row r="15" spans="2:9" ht="21" x14ac:dyDescent="0.35">
      <c r="B15" s="56" t="s">
        <v>17</v>
      </c>
      <c r="C15" s="119">
        <v>59</v>
      </c>
      <c r="D15" s="119">
        <v>5</v>
      </c>
      <c r="E15" s="120">
        <f>SUM(C15,D15)</f>
        <v>64</v>
      </c>
    </row>
    <row r="16" spans="2:9" ht="21" x14ac:dyDescent="0.35">
      <c r="B16" s="56" t="s">
        <v>18</v>
      </c>
      <c r="C16" s="119">
        <v>85</v>
      </c>
      <c r="D16" s="119">
        <v>10</v>
      </c>
      <c r="E16" s="120">
        <f>SUM(C16,D16)</f>
        <v>95</v>
      </c>
    </row>
    <row r="17" spans="2:12" ht="21" x14ac:dyDescent="0.35">
      <c r="B17" s="56" t="s">
        <v>19</v>
      </c>
      <c r="C17" s="119">
        <v>635</v>
      </c>
      <c r="D17" s="119">
        <v>6</v>
      </c>
      <c r="E17" s="120">
        <f>SUM(C17,D17)</f>
        <v>641</v>
      </c>
    </row>
    <row r="18" spans="2:12" ht="21" x14ac:dyDescent="0.35">
      <c r="B18" s="52"/>
      <c r="C18" s="53"/>
      <c r="D18" s="53"/>
    </row>
    <row r="19" spans="2:12" ht="21" x14ac:dyDescent="0.35">
      <c r="B19" s="52"/>
      <c r="C19" s="137" t="s">
        <v>32</v>
      </c>
      <c r="D19" s="137"/>
      <c r="E19" s="118" t="s">
        <v>31</v>
      </c>
    </row>
    <row r="20" spans="2:12" ht="18.75" customHeight="1" x14ac:dyDescent="0.35">
      <c r="B20" s="3"/>
      <c r="C20" s="53"/>
      <c r="D20" s="53"/>
    </row>
    <row r="21" spans="2:12" ht="21" x14ac:dyDescent="0.35">
      <c r="B21" s="28" t="s">
        <v>24</v>
      </c>
      <c r="C21" s="126" t="s">
        <v>12</v>
      </c>
      <c r="D21" s="141"/>
      <c r="E21" s="125"/>
      <c r="J21" s="17"/>
      <c r="K21" s="41" t="s">
        <v>8</v>
      </c>
      <c r="L21" s="29" t="s">
        <v>9</v>
      </c>
    </row>
    <row r="22" spans="2:12" ht="21" x14ac:dyDescent="0.35">
      <c r="B22" s="13" t="e">
        <f>SUM(L22,K22 K28)</f>
        <v>#NULL!</v>
      </c>
      <c r="C22" s="138" t="str">
        <f ca="1">_xlfn.FORMULATEXT(F22)</f>
        <v>=SUMA(L22,K22:K28)</v>
      </c>
      <c r="D22" s="139"/>
      <c r="E22" s="140"/>
      <c r="F22" s="37">
        <f>SUM(L22,K22:K28)</f>
        <v>77104</v>
      </c>
      <c r="J22" s="48" t="s">
        <v>17</v>
      </c>
      <c r="K22" s="16">
        <v>59799</v>
      </c>
      <c r="L22" s="16">
        <v>5</v>
      </c>
    </row>
    <row r="23" spans="2:12" ht="21" x14ac:dyDescent="0.35">
      <c r="B23" s="13" t="e">
        <f>K23/L23</f>
        <v>#DIV/0!</v>
      </c>
      <c r="C23" s="138" t="str">
        <f t="shared" ref="C23:C28" ca="1" si="0">_xlfn.FORMULATEXT(F23)</f>
        <v>=SI(L23=0,0,K23/L23)</v>
      </c>
      <c r="D23" s="139"/>
      <c r="E23" s="140"/>
      <c r="F23" s="37">
        <f>IF(L23=0,0,K23/L23)</f>
        <v>0</v>
      </c>
      <c r="H23" s="142" t="s">
        <v>35</v>
      </c>
      <c r="I23" s="143"/>
      <c r="J23" s="48" t="s">
        <v>18</v>
      </c>
      <c r="K23" s="18">
        <v>85</v>
      </c>
      <c r="L23" s="16">
        <v>0</v>
      </c>
    </row>
    <row r="24" spans="2:12" ht="21.75" thickBot="1" x14ac:dyDescent="0.4">
      <c r="B24" s="22" t="e">
        <f>(K25+L26+L28)</f>
        <v>#VALUE!</v>
      </c>
      <c r="C24" s="138" t="str">
        <f t="shared" ca="1" si="0"/>
        <v>=(K25+L24+L27)</v>
      </c>
      <c r="D24" s="139"/>
      <c r="E24" s="140"/>
      <c r="F24" s="42">
        <f>(K25+L24+L27)</f>
        <v>10933</v>
      </c>
      <c r="J24" s="48" t="s">
        <v>19</v>
      </c>
      <c r="K24" s="18">
        <v>635</v>
      </c>
      <c r="L24" s="16">
        <v>6</v>
      </c>
    </row>
    <row r="25" spans="2:12" ht="21.75" thickBot="1" x14ac:dyDescent="0.4">
      <c r="B25" s="30" t="e">
        <f>VLOOKUP(J26,J22:L28,5)</f>
        <v>#REF!</v>
      </c>
      <c r="C25" s="138" t="str">
        <f t="shared" ca="1" si="0"/>
        <v>=BUSCARV(J26,J22:L28,3)</v>
      </c>
      <c r="D25" s="139"/>
      <c r="E25" s="140"/>
      <c r="F25" s="39" t="str">
        <f>VLOOKUP(J26,J22:L28,3)</f>
        <v>MANZANA</v>
      </c>
      <c r="H25" s="144" t="s">
        <v>34</v>
      </c>
      <c r="I25" s="145"/>
      <c r="J25" s="48" t="s">
        <v>20</v>
      </c>
      <c r="K25" s="18">
        <v>10923</v>
      </c>
      <c r="L25" s="38">
        <v>10</v>
      </c>
    </row>
    <row r="26" spans="2:12" ht="21.75" thickBot="1" x14ac:dyDescent="0.4">
      <c r="B26" s="13" t="e">
        <f ca="1">_xludf.SUM(L22:L25)</f>
        <v>#NAME?</v>
      </c>
      <c r="C26" s="138" t="str">
        <f t="shared" ca="1" si="0"/>
        <v>=SUMA(L22:L25)</v>
      </c>
      <c r="D26" s="139"/>
      <c r="E26" s="140"/>
      <c r="F26" s="43">
        <f>SUM(L22:L25)</f>
        <v>21</v>
      </c>
      <c r="J26" s="48" t="s">
        <v>21</v>
      </c>
      <c r="K26" s="18">
        <v>553</v>
      </c>
      <c r="L26" s="45" t="s">
        <v>15</v>
      </c>
    </row>
    <row r="27" spans="2:12" ht="21.75" thickBot="1" x14ac:dyDescent="0.4">
      <c r="B27" s="13" t="e">
        <f>POWER(K23,K24)</f>
        <v>#NUM!</v>
      </c>
      <c r="C27" s="138" t="str">
        <f t="shared" ca="1" si="0"/>
        <v>=POTENCIA(K23,L27)</v>
      </c>
      <c r="D27" s="139"/>
      <c r="E27" s="140"/>
      <c r="F27" s="42">
        <f>POWER(K23,L27)</f>
        <v>52200625</v>
      </c>
      <c r="H27" s="142" t="s">
        <v>36</v>
      </c>
      <c r="I27" s="143"/>
      <c r="J27" s="48" t="s">
        <v>22</v>
      </c>
      <c r="K27" s="18">
        <v>4735</v>
      </c>
      <c r="L27" s="46">
        <v>4</v>
      </c>
    </row>
    <row r="28" spans="2:12" ht="21.75" thickBot="1" x14ac:dyDescent="0.4">
      <c r="B28" s="30" t="e">
        <f>VLOOKUP(J29,J22:L28,3)</f>
        <v>#N/A</v>
      </c>
      <c r="C28" s="138" t="str">
        <f t="shared" ca="1" si="0"/>
        <v>=BUSCARV(L28,J22:L28,3)</v>
      </c>
      <c r="D28" s="139"/>
      <c r="E28" s="140"/>
      <c r="F28" s="39" t="str">
        <f>VLOOKUP(L28,J22:L28,3)</f>
        <v>PERA</v>
      </c>
      <c r="J28" s="48" t="s">
        <v>23</v>
      </c>
      <c r="K28" s="18">
        <v>369</v>
      </c>
      <c r="L28" s="45" t="s">
        <v>16</v>
      </c>
    </row>
  </sheetData>
  <mergeCells count="13">
    <mergeCell ref="B3:I4"/>
    <mergeCell ref="C19:D19"/>
    <mergeCell ref="C28:E28"/>
    <mergeCell ref="C21:E21"/>
    <mergeCell ref="H23:I23"/>
    <mergeCell ref="H25:I25"/>
    <mergeCell ref="H27:I27"/>
    <mergeCell ref="C22:E22"/>
    <mergeCell ref="C23:E23"/>
    <mergeCell ref="C24:E24"/>
    <mergeCell ref="C25:E25"/>
    <mergeCell ref="C26:E26"/>
    <mergeCell ref="C27:E27"/>
  </mergeCells>
  <pageMargins left="0.7" right="0.7" top="0.75" bottom="0.75" header="0.3" footer="0.3"/>
  <cellWatches>
    <cellWatch r="B23"/>
    <cellWatch r="B24"/>
    <cellWatch r="B25"/>
    <cellWatch r="B26"/>
    <cellWatch r="B27"/>
    <cellWatch r="B28"/>
  </cellWatches>
  <ignoredErrors>
    <ignoredError sqref="B23" evalError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34"/>
  <sheetViews>
    <sheetView showGridLines="0" topLeftCell="A7" zoomScaleNormal="100" workbookViewId="0">
      <selection activeCell="G27" sqref="G27"/>
    </sheetView>
  </sheetViews>
  <sheetFormatPr baseColWidth="10" defaultRowHeight="15" x14ac:dyDescent="0.25"/>
  <cols>
    <col min="1" max="1" width="5.42578125" customWidth="1"/>
    <col min="2" max="2" width="29" customWidth="1"/>
    <col min="3" max="3" width="24.28515625" customWidth="1"/>
    <col min="4" max="4" width="17.140625" customWidth="1"/>
    <col min="5" max="5" width="27" customWidth="1"/>
    <col min="6" max="6" width="26.7109375" bestFit="1" customWidth="1"/>
    <col min="7" max="7" width="22.140625" customWidth="1"/>
    <col min="8" max="8" width="17.140625" customWidth="1"/>
    <col min="9" max="9" width="16.28515625" customWidth="1"/>
    <col min="12" max="12" width="15" customWidth="1"/>
  </cols>
  <sheetData>
    <row r="1" spans="2:13" ht="21" x14ac:dyDescent="0.35">
      <c r="B1" s="3" t="s">
        <v>25</v>
      </c>
    </row>
    <row r="3" spans="2:13" ht="19.5" x14ac:dyDescent="0.35">
      <c r="B3" s="70" t="s">
        <v>72</v>
      </c>
      <c r="C3" s="178" t="s">
        <v>73</v>
      </c>
      <c r="D3" s="179"/>
      <c r="E3" s="179"/>
      <c r="F3" s="179"/>
      <c r="G3" s="179"/>
      <c r="H3" s="179"/>
      <c r="I3" s="180"/>
      <c r="L3" s="61"/>
      <c r="M3" s="61"/>
    </row>
    <row r="4" spans="2:13" ht="18.75" x14ac:dyDescent="0.3">
      <c r="B4" s="153" t="s">
        <v>37</v>
      </c>
      <c r="C4" s="150" t="s">
        <v>74</v>
      </c>
      <c r="D4" s="151"/>
      <c r="E4" s="151"/>
      <c r="F4" s="151"/>
      <c r="G4" s="151"/>
      <c r="H4" s="151"/>
      <c r="I4" s="152"/>
      <c r="L4" s="61"/>
      <c r="M4" s="61"/>
    </row>
    <row r="5" spans="2:13" ht="17.25" customHeight="1" x14ac:dyDescent="0.3">
      <c r="B5" s="154"/>
      <c r="C5" s="104" t="s">
        <v>77</v>
      </c>
      <c r="D5" s="5"/>
      <c r="E5" s="5"/>
      <c r="F5" s="6"/>
      <c r="G5" s="166" t="s">
        <v>82</v>
      </c>
      <c r="H5" s="167"/>
      <c r="I5" s="168"/>
    </row>
    <row r="6" spans="2:13" ht="16.5" customHeight="1" x14ac:dyDescent="0.3">
      <c r="B6" s="155"/>
      <c r="C6" s="183" t="s">
        <v>78</v>
      </c>
      <c r="D6" s="184"/>
      <c r="E6" s="184"/>
      <c r="F6" s="185"/>
      <c r="G6" s="169" t="s">
        <v>83</v>
      </c>
      <c r="H6" s="170"/>
      <c r="I6" s="171"/>
    </row>
    <row r="7" spans="2:13" ht="19.5" customHeight="1" x14ac:dyDescent="0.3">
      <c r="B7" s="156" t="s">
        <v>38</v>
      </c>
      <c r="C7" s="161" t="s">
        <v>76</v>
      </c>
      <c r="D7" s="162"/>
      <c r="E7" s="162"/>
      <c r="F7" s="162"/>
      <c r="G7" s="162"/>
      <c r="H7" s="162"/>
      <c r="I7" s="163"/>
    </row>
    <row r="8" spans="2:13" ht="18.75" customHeight="1" x14ac:dyDescent="0.3">
      <c r="B8" s="157"/>
      <c r="C8" s="186" t="s">
        <v>79</v>
      </c>
      <c r="D8" s="187"/>
      <c r="E8" s="187"/>
      <c r="F8" s="188"/>
      <c r="G8" s="166" t="s">
        <v>84</v>
      </c>
      <c r="H8" s="167"/>
      <c r="I8" s="168"/>
    </row>
    <row r="9" spans="2:13" ht="18" customHeight="1" x14ac:dyDescent="0.3">
      <c r="B9" s="158"/>
      <c r="C9" s="105" t="s">
        <v>80</v>
      </c>
      <c r="D9" s="106"/>
      <c r="E9" s="50"/>
      <c r="F9" s="51"/>
      <c r="G9" s="172" t="s">
        <v>85</v>
      </c>
      <c r="H9" s="173"/>
      <c r="I9" s="174"/>
    </row>
    <row r="10" spans="2:13" ht="15.75" customHeight="1" x14ac:dyDescent="0.3">
      <c r="B10" s="156" t="s">
        <v>39</v>
      </c>
      <c r="C10" s="164" t="s">
        <v>75</v>
      </c>
      <c r="D10" s="165"/>
      <c r="E10" s="165"/>
      <c r="F10" s="165"/>
      <c r="G10" s="162"/>
      <c r="H10" s="162"/>
      <c r="I10" s="163"/>
    </row>
    <row r="11" spans="2:13" ht="18.75" x14ac:dyDescent="0.3">
      <c r="B11" s="159"/>
      <c r="C11" s="189" t="s">
        <v>81</v>
      </c>
      <c r="D11" s="190"/>
      <c r="E11" s="190"/>
      <c r="F11" s="191"/>
      <c r="G11" s="175" t="s">
        <v>86</v>
      </c>
      <c r="H11" s="176"/>
      <c r="I11" s="177"/>
    </row>
    <row r="12" spans="2:13" ht="18.75" x14ac:dyDescent="0.25">
      <c r="B12" s="160"/>
      <c r="C12" s="103"/>
      <c r="D12" s="50"/>
      <c r="E12" s="50"/>
      <c r="F12" s="51"/>
      <c r="G12" s="192" t="s">
        <v>87</v>
      </c>
      <c r="H12" s="193"/>
      <c r="I12" s="194"/>
    </row>
    <row r="13" spans="2:13" ht="15" customHeight="1" x14ac:dyDescent="0.25"/>
    <row r="14" spans="2:13" ht="18.75" x14ac:dyDescent="0.25">
      <c r="B14" s="102"/>
    </row>
    <row r="16" spans="2:13" ht="21" x14ac:dyDescent="0.35">
      <c r="B16" s="3" t="s">
        <v>28</v>
      </c>
    </row>
    <row r="17" spans="2:8" ht="21" x14ac:dyDescent="0.35">
      <c r="B17" s="80"/>
      <c r="C17" s="80"/>
      <c r="D17" s="80"/>
      <c r="F17" s="17"/>
      <c r="G17" s="41" t="s">
        <v>8</v>
      </c>
      <c r="H17" s="29" t="s">
        <v>9</v>
      </c>
    </row>
    <row r="18" spans="2:8" ht="21" x14ac:dyDescent="0.35">
      <c r="B18" s="116" t="s">
        <v>37</v>
      </c>
      <c r="F18" s="56" t="s">
        <v>17</v>
      </c>
      <c r="G18" s="16">
        <v>59799</v>
      </c>
      <c r="H18" s="16">
        <v>5</v>
      </c>
    </row>
    <row r="19" spans="2:8" ht="21" x14ac:dyDescent="0.35">
      <c r="B19" s="101" t="str">
        <f>_xlfn.IFNA(VLOOKUP(I25,F18:H24,3),"NO SE ENCUENTRA")</f>
        <v>NO SE ENCUENTRA</v>
      </c>
      <c r="C19" s="59"/>
      <c r="F19" s="56" t="s">
        <v>18</v>
      </c>
      <c r="G19" s="18">
        <v>85</v>
      </c>
      <c r="H19" s="16">
        <v>0</v>
      </c>
    </row>
    <row r="20" spans="2:8" ht="21" x14ac:dyDescent="0.35">
      <c r="B20" s="125" t="s">
        <v>14</v>
      </c>
      <c r="C20" s="149"/>
      <c r="D20" s="126"/>
      <c r="F20" s="56" t="s">
        <v>19</v>
      </c>
      <c r="G20" s="18">
        <v>635</v>
      </c>
      <c r="H20" s="16">
        <v>6</v>
      </c>
    </row>
    <row r="21" spans="2:8" ht="21.75" thickBot="1" x14ac:dyDescent="0.4">
      <c r="B21" s="23" t="str">
        <f ca="1">_xlfn.FORMULATEXT(B19)</f>
        <v>=SI.ND(BUSCARV(I25,F18:H24,3),"NO SE ENCUENTRA")</v>
      </c>
      <c r="C21" s="24"/>
      <c r="D21" s="26"/>
      <c r="F21" s="56" t="s">
        <v>20</v>
      </c>
      <c r="G21" s="18">
        <v>10923</v>
      </c>
      <c r="H21" s="38">
        <v>10</v>
      </c>
    </row>
    <row r="22" spans="2:8" ht="21.75" thickBot="1" x14ac:dyDescent="0.4">
      <c r="B22" s="117" t="s">
        <v>38</v>
      </c>
      <c r="C22" s="116" t="s">
        <v>37</v>
      </c>
      <c r="F22" s="56" t="s">
        <v>21</v>
      </c>
      <c r="G22" s="18">
        <v>553</v>
      </c>
      <c r="H22" s="45" t="s">
        <v>15</v>
      </c>
    </row>
    <row r="23" spans="2:8" ht="21.75" thickBot="1" x14ac:dyDescent="0.4">
      <c r="B23" s="100" t="str">
        <f>IFERROR(G19/H19," NO EXISTE")</f>
        <v xml:space="preserve"> NO EXISTE</v>
      </c>
      <c r="C23" s="100" t="e">
        <f>_xlfn.IFNA(H19/I19," NO EXISTE")</f>
        <v>#DIV/0!</v>
      </c>
      <c r="D23" s="59"/>
      <c r="F23" s="56" t="s">
        <v>22</v>
      </c>
      <c r="G23" s="18">
        <v>4735</v>
      </c>
      <c r="H23" s="46">
        <v>4</v>
      </c>
    </row>
    <row r="24" spans="2:8" ht="21.75" thickBot="1" x14ac:dyDescent="0.4">
      <c r="B24" s="181" t="s">
        <v>14</v>
      </c>
      <c r="C24" s="182"/>
      <c r="D24" s="126"/>
      <c r="F24" s="56" t="s">
        <v>23</v>
      </c>
      <c r="G24" s="18">
        <v>369</v>
      </c>
      <c r="H24" s="45" t="s">
        <v>16</v>
      </c>
    </row>
    <row r="25" spans="2:8" ht="21" x14ac:dyDescent="0.35">
      <c r="B25" s="40" t="str">
        <f ca="1">_xlfn.FORMULATEXT(B23)</f>
        <v>=SI.ERROR(G19/H19," NO EXISTE")</v>
      </c>
      <c r="C25" s="35"/>
      <c r="D25" s="36"/>
    </row>
    <row r="26" spans="2:8" ht="27" customHeight="1" x14ac:dyDescent="0.25">
      <c r="B26" s="146" t="s">
        <v>39</v>
      </c>
      <c r="C26" s="147"/>
      <c r="D26" s="148"/>
    </row>
    <row r="27" spans="2:8" ht="20.25" customHeight="1" x14ac:dyDescent="0.35">
      <c r="B27" s="60" t="s">
        <v>40</v>
      </c>
      <c r="C27" s="10"/>
      <c r="D27" s="28" t="s">
        <v>24</v>
      </c>
      <c r="E27" s="67" t="s">
        <v>14</v>
      </c>
    </row>
    <row r="28" spans="2:8" ht="21" x14ac:dyDescent="0.35">
      <c r="B28" s="111" t="s">
        <v>88</v>
      </c>
      <c r="C28" s="112" t="e">
        <f>SUM(H18,G18 G24)</f>
        <v>#NULL!</v>
      </c>
      <c r="D28" s="57">
        <f t="shared" ref="D28:D34" si="0">ERROR.TYPE(C28)</f>
        <v>1</v>
      </c>
      <c r="E28" s="69" t="str">
        <f ca="1">_xlfn.FORMULATEXT(D28)</f>
        <v>=TIPO.DE.ERROR(C28)</v>
      </c>
      <c r="F28" s="68"/>
      <c r="G28" s="68"/>
    </row>
    <row r="29" spans="2:8" ht="21" x14ac:dyDescent="0.35">
      <c r="B29" s="111" t="s">
        <v>89</v>
      </c>
      <c r="C29" s="112" t="e">
        <f>G19/H19</f>
        <v>#DIV/0!</v>
      </c>
      <c r="D29" s="57">
        <f t="shared" si="0"/>
        <v>2</v>
      </c>
      <c r="E29" s="69" t="str">
        <f t="shared" ref="E29:E34" ca="1" si="1">_xlfn.FORMULATEXT(D29)</f>
        <v>=TIPO.DE.ERROR(C29)</v>
      </c>
      <c r="F29" s="15"/>
      <c r="G29" s="15"/>
    </row>
    <row r="30" spans="2:8" ht="21" x14ac:dyDescent="0.35">
      <c r="B30" s="111" t="s">
        <v>90</v>
      </c>
      <c r="C30" s="113" t="e">
        <f>(G21+H22+H24)</f>
        <v>#VALUE!</v>
      </c>
      <c r="D30" s="57">
        <f t="shared" si="0"/>
        <v>3</v>
      </c>
      <c r="E30" s="69" t="str">
        <f t="shared" ca="1" si="1"/>
        <v>=TIPO.DE.ERROR(C30)</v>
      </c>
    </row>
    <row r="31" spans="2:8" ht="21" x14ac:dyDescent="0.35">
      <c r="B31" s="111" t="s">
        <v>91</v>
      </c>
      <c r="C31" s="114" t="e">
        <f>VLOOKUP(F22,F18:H24,5)</f>
        <v>#REF!</v>
      </c>
      <c r="D31" s="57">
        <f t="shared" si="0"/>
        <v>4</v>
      </c>
      <c r="E31" s="69" t="str">
        <f t="shared" ca="1" si="1"/>
        <v>=TIPO.DE.ERROR(C31)</v>
      </c>
    </row>
    <row r="32" spans="2:8" ht="21" x14ac:dyDescent="0.35">
      <c r="B32" s="111" t="s">
        <v>92</v>
      </c>
      <c r="C32" s="115" t="e">
        <f ca="1">_xludf.SUM(H18:H21)</f>
        <v>#NAME?</v>
      </c>
      <c r="D32" s="57">
        <f t="shared" ca="1" si="0"/>
        <v>5</v>
      </c>
      <c r="E32" s="69" t="str">
        <f t="shared" ca="1" si="1"/>
        <v>=TIPO.DE.ERROR(C32)</v>
      </c>
    </row>
    <row r="33" spans="2:5" ht="19.5" customHeight="1" x14ac:dyDescent="0.35">
      <c r="B33" s="111" t="s">
        <v>93</v>
      </c>
      <c r="C33" s="112" t="e">
        <f>POWER(G19,G20)</f>
        <v>#NUM!</v>
      </c>
      <c r="D33" s="57">
        <f t="shared" si="0"/>
        <v>6</v>
      </c>
      <c r="E33" s="69" t="str">
        <f t="shared" ca="1" si="1"/>
        <v>=TIPO.DE.ERROR(C33)</v>
      </c>
    </row>
    <row r="34" spans="2:5" ht="21" x14ac:dyDescent="0.35">
      <c r="B34" s="111" t="s">
        <v>94</v>
      </c>
      <c r="C34" s="114" t="e">
        <f>VLOOKUP(I25,F18:H24,3)</f>
        <v>#N/A</v>
      </c>
      <c r="D34" s="57">
        <f t="shared" si="0"/>
        <v>7</v>
      </c>
      <c r="E34" s="69" t="str">
        <f t="shared" ca="1" si="1"/>
        <v>=TIPO.DE.ERROR(C34)</v>
      </c>
    </row>
  </sheetData>
  <mergeCells count="19">
    <mergeCell ref="C3:I3"/>
    <mergeCell ref="B24:D24"/>
    <mergeCell ref="C6:F6"/>
    <mergeCell ref="C8:F8"/>
    <mergeCell ref="C11:F11"/>
    <mergeCell ref="G12:I12"/>
    <mergeCell ref="B26:D26"/>
    <mergeCell ref="B20:D20"/>
    <mergeCell ref="C4:I4"/>
    <mergeCell ref="B4:B6"/>
    <mergeCell ref="B7:B9"/>
    <mergeCell ref="B10:B12"/>
    <mergeCell ref="C7:I7"/>
    <mergeCell ref="C10:I10"/>
    <mergeCell ref="G5:I5"/>
    <mergeCell ref="G6:I6"/>
    <mergeCell ref="G8:I8"/>
    <mergeCell ref="G9:I9"/>
    <mergeCell ref="G11:I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3"/>
  <sheetViews>
    <sheetView showGridLines="0" zoomScale="70" zoomScaleNormal="70" workbookViewId="0">
      <selection activeCell="B28" sqref="B28"/>
    </sheetView>
  </sheetViews>
  <sheetFormatPr baseColWidth="10" defaultRowHeight="15" x14ac:dyDescent="0.25"/>
  <cols>
    <col min="1" max="1" width="20.42578125" bestFit="1" customWidth="1"/>
    <col min="2" max="2" width="12.7109375" customWidth="1"/>
    <col min="3" max="3" width="10.28515625" customWidth="1"/>
    <col min="4" max="4" width="9" customWidth="1"/>
    <col min="5" max="5" width="12.140625" bestFit="1" customWidth="1"/>
    <col min="6" max="6" width="9.85546875" customWidth="1"/>
    <col min="7" max="7" width="8.140625" customWidth="1"/>
    <col min="8" max="8" width="12.140625" bestFit="1" customWidth="1"/>
    <col min="9" max="13" width="10.85546875" bestFit="1" customWidth="1"/>
    <col min="14" max="14" width="14.42578125" customWidth="1"/>
    <col min="15" max="15" width="22.28515625" customWidth="1"/>
    <col min="16" max="16" width="7.85546875" customWidth="1"/>
    <col min="17" max="17" width="10.42578125" customWidth="1"/>
    <col min="18" max="18" width="9" customWidth="1"/>
    <col min="19" max="19" width="7.5703125" customWidth="1"/>
    <col min="20" max="20" width="8.5703125" customWidth="1"/>
    <col min="21" max="21" width="8.85546875" customWidth="1"/>
    <col min="22" max="22" width="7.42578125" customWidth="1"/>
    <col min="23" max="23" width="8.85546875" customWidth="1"/>
    <col min="24" max="24" width="8.7109375" customWidth="1"/>
    <col min="25" max="25" width="8.5703125" customWidth="1"/>
    <col min="26" max="26" width="9.28515625" customWidth="1"/>
    <col min="27" max="27" width="8.7109375" customWidth="1"/>
  </cols>
  <sheetData>
    <row r="1" spans="1:27" ht="21" x14ac:dyDescent="0.35">
      <c r="B1" s="3" t="s">
        <v>41</v>
      </c>
    </row>
    <row r="3" spans="1:27" ht="26.25" customHeight="1" x14ac:dyDescent="0.4">
      <c r="B3" s="195" t="s">
        <v>42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</row>
    <row r="5" spans="1:27" ht="21" x14ac:dyDescent="0.35">
      <c r="B5" s="3" t="s">
        <v>28</v>
      </c>
    </row>
    <row r="7" spans="1:27" ht="19.5" x14ac:dyDescent="0.35">
      <c r="A7" s="73" t="s">
        <v>43</v>
      </c>
      <c r="B7" s="205" t="s">
        <v>44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O7" s="73" t="s">
        <v>43</v>
      </c>
      <c r="P7" s="205" t="s">
        <v>44</v>
      </c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</row>
    <row r="8" spans="1:27" ht="19.5" x14ac:dyDescent="0.35">
      <c r="A8" s="74" t="s">
        <v>50</v>
      </c>
      <c r="B8" s="75" t="s">
        <v>54</v>
      </c>
      <c r="C8" s="75" t="s">
        <v>55</v>
      </c>
      <c r="D8" s="75" t="s">
        <v>56</v>
      </c>
      <c r="E8" s="75" t="s">
        <v>57</v>
      </c>
      <c r="F8" s="75" t="s">
        <v>58</v>
      </c>
      <c r="G8" s="75" t="s">
        <v>59</v>
      </c>
      <c r="H8" s="75" t="s">
        <v>60</v>
      </c>
      <c r="I8" s="75" t="s">
        <v>61</v>
      </c>
      <c r="J8" s="75" t="s">
        <v>62</v>
      </c>
      <c r="K8" s="75" t="s">
        <v>63</v>
      </c>
      <c r="L8" s="75" t="s">
        <v>64</v>
      </c>
      <c r="M8" s="75" t="s">
        <v>65</v>
      </c>
      <c r="O8" s="74" t="s">
        <v>97</v>
      </c>
      <c r="P8" s="75" t="s">
        <v>54</v>
      </c>
      <c r="Q8" s="75" t="s">
        <v>55</v>
      </c>
      <c r="R8" s="75" t="s">
        <v>56</v>
      </c>
      <c r="S8" s="75" t="s">
        <v>57</v>
      </c>
      <c r="T8" s="75" t="s">
        <v>58</v>
      </c>
      <c r="U8" s="75" t="s">
        <v>59</v>
      </c>
      <c r="V8" s="75" t="s">
        <v>60</v>
      </c>
      <c r="W8" s="75" t="s">
        <v>61</v>
      </c>
      <c r="X8" s="75" t="s">
        <v>62</v>
      </c>
      <c r="Y8" s="75" t="s">
        <v>63</v>
      </c>
      <c r="Z8" s="75" t="s">
        <v>64</v>
      </c>
      <c r="AA8" s="75" t="s">
        <v>65</v>
      </c>
    </row>
    <row r="9" spans="1:27" ht="18.75" x14ac:dyDescent="0.3">
      <c r="A9" s="71" t="s">
        <v>45</v>
      </c>
      <c r="B9" s="76">
        <v>60</v>
      </c>
      <c r="C9" s="76">
        <v>25</v>
      </c>
      <c r="D9" s="76">
        <v>55</v>
      </c>
      <c r="E9" s="76">
        <v>60</v>
      </c>
      <c r="F9" s="76">
        <v>81</v>
      </c>
      <c r="G9" s="76">
        <v>88</v>
      </c>
      <c r="H9" s="76">
        <v>37</v>
      </c>
      <c r="I9" s="76"/>
      <c r="J9" s="76"/>
      <c r="K9" s="76"/>
      <c r="L9" s="76"/>
      <c r="M9" s="76"/>
      <c r="O9" s="71" t="s">
        <v>45</v>
      </c>
      <c r="P9" s="65" t="s">
        <v>53</v>
      </c>
      <c r="Q9" s="65">
        <v>11</v>
      </c>
      <c r="R9" s="65">
        <v>21</v>
      </c>
      <c r="S9" s="65" t="s">
        <v>53</v>
      </c>
      <c r="T9" s="65">
        <v>59</v>
      </c>
      <c r="U9" s="65">
        <v>47</v>
      </c>
      <c r="V9" s="65" t="s">
        <v>53</v>
      </c>
      <c r="W9" s="65"/>
      <c r="X9" s="65"/>
      <c r="Y9" s="65"/>
      <c r="Z9" s="65"/>
      <c r="AA9" s="65"/>
    </row>
    <row r="10" spans="1:27" ht="18.75" x14ac:dyDescent="0.3">
      <c r="A10" s="64" t="s">
        <v>46</v>
      </c>
      <c r="B10" s="76">
        <v>78</v>
      </c>
      <c r="C10" s="76">
        <v>45</v>
      </c>
      <c r="D10" s="76">
        <v>110</v>
      </c>
      <c r="E10" s="76">
        <v>94</v>
      </c>
      <c r="F10" s="76">
        <v>104</v>
      </c>
      <c r="G10" s="76">
        <v>40</v>
      </c>
      <c r="H10" s="76">
        <v>56</v>
      </c>
      <c r="I10" s="76"/>
      <c r="J10" s="76"/>
      <c r="K10" s="76"/>
      <c r="L10" s="76"/>
      <c r="M10" s="76"/>
      <c r="O10" s="64" t="s">
        <v>46</v>
      </c>
      <c r="P10" s="65" t="s">
        <v>53</v>
      </c>
      <c r="Q10" s="65">
        <v>30</v>
      </c>
      <c r="R10" s="65">
        <v>77</v>
      </c>
      <c r="S10" s="65" t="s">
        <v>53</v>
      </c>
      <c r="T10" s="65">
        <v>65</v>
      </c>
      <c r="U10" s="65">
        <v>33</v>
      </c>
      <c r="V10" s="65" t="s">
        <v>53</v>
      </c>
      <c r="W10" s="65"/>
      <c r="X10" s="65"/>
      <c r="Y10" s="65"/>
      <c r="Z10" s="65"/>
      <c r="AA10" s="65"/>
    </row>
    <row r="11" spans="1:27" ht="18.75" x14ac:dyDescent="0.3">
      <c r="A11" s="64" t="s">
        <v>48</v>
      </c>
      <c r="B11" s="76">
        <v>74</v>
      </c>
      <c r="C11" s="76">
        <v>56</v>
      </c>
      <c r="D11" s="76">
        <v>41</v>
      </c>
      <c r="E11" s="76">
        <v>34</v>
      </c>
      <c r="F11" s="76">
        <v>73</v>
      </c>
      <c r="G11" s="76">
        <v>56</v>
      </c>
      <c r="H11" s="76">
        <v>81</v>
      </c>
      <c r="I11" s="76"/>
      <c r="J11" s="76"/>
      <c r="K11" s="76"/>
      <c r="L11" s="76"/>
      <c r="M11" s="76"/>
      <c r="O11" s="64" t="s">
        <v>48</v>
      </c>
      <c r="P11" s="65" t="s">
        <v>53</v>
      </c>
      <c r="Q11" s="65">
        <v>20</v>
      </c>
      <c r="R11" s="65">
        <v>28</v>
      </c>
      <c r="S11" s="65" t="s">
        <v>53</v>
      </c>
      <c r="T11" s="65">
        <v>24</v>
      </c>
      <c r="U11" s="65">
        <v>35</v>
      </c>
      <c r="V11" s="65" t="s">
        <v>53</v>
      </c>
      <c r="W11" s="65"/>
      <c r="X11" s="65"/>
      <c r="Y11" s="65"/>
      <c r="Z11" s="65"/>
      <c r="AA11" s="65"/>
    </row>
    <row r="12" spans="1:27" ht="18.75" x14ac:dyDescent="0.3">
      <c r="A12" s="64" t="s">
        <v>47</v>
      </c>
      <c r="B12" s="76">
        <v>83</v>
      </c>
      <c r="C12" s="76">
        <v>53</v>
      </c>
      <c r="D12" s="76">
        <v>59</v>
      </c>
      <c r="E12" s="76">
        <v>42</v>
      </c>
      <c r="F12" s="76">
        <v>44</v>
      </c>
      <c r="G12" s="76">
        <v>69</v>
      </c>
      <c r="H12" s="76">
        <v>34</v>
      </c>
      <c r="I12" s="76"/>
      <c r="J12" s="76"/>
      <c r="K12" s="76"/>
      <c r="L12" s="76"/>
      <c r="M12" s="76"/>
      <c r="O12" s="64" t="s">
        <v>47</v>
      </c>
      <c r="P12" s="65" t="s">
        <v>53</v>
      </c>
      <c r="Q12" s="65">
        <v>11</v>
      </c>
      <c r="R12" s="65">
        <v>21</v>
      </c>
      <c r="S12" s="65" t="s">
        <v>53</v>
      </c>
      <c r="T12" s="65">
        <v>23</v>
      </c>
      <c r="U12" s="65">
        <v>36</v>
      </c>
      <c r="V12" s="65" t="s">
        <v>53</v>
      </c>
      <c r="W12" s="65"/>
      <c r="X12" s="65"/>
      <c r="Y12" s="65"/>
      <c r="Z12" s="65"/>
      <c r="AA12" s="65"/>
    </row>
    <row r="13" spans="1:27" ht="18.75" x14ac:dyDescent="0.3">
      <c r="A13" s="64" t="s">
        <v>96</v>
      </c>
      <c r="B13" s="76">
        <v>37</v>
      </c>
      <c r="C13" s="76">
        <v>67</v>
      </c>
      <c r="D13" s="76">
        <v>80</v>
      </c>
      <c r="E13" s="76">
        <v>61</v>
      </c>
      <c r="F13" s="76">
        <v>56</v>
      </c>
      <c r="G13" s="76">
        <v>52</v>
      </c>
      <c r="H13" s="76">
        <v>34</v>
      </c>
      <c r="I13" s="76"/>
      <c r="J13" s="76"/>
      <c r="K13" s="76"/>
      <c r="L13" s="76"/>
      <c r="M13" s="76"/>
      <c r="O13" s="64" t="s">
        <v>96</v>
      </c>
      <c r="P13" s="65" t="s">
        <v>53</v>
      </c>
      <c r="Q13" s="65">
        <v>42</v>
      </c>
      <c r="R13" s="65">
        <v>40</v>
      </c>
      <c r="S13" s="65" t="s">
        <v>53</v>
      </c>
      <c r="T13" s="65">
        <v>33</v>
      </c>
      <c r="U13" s="65">
        <v>29</v>
      </c>
      <c r="V13" s="65" t="s">
        <v>53</v>
      </c>
      <c r="W13" s="65"/>
      <c r="X13" s="65"/>
      <c r="Y13" s="65"/>
      <c r="Z13" s="65"/>
      <c r="AA13" s="65"/>
    </row>
    <row r="14" spans="1:27" ht="18.75" x14ac:dyDescent="0.3">
      <c r="A14" s="77" t="s">
        <v>49</v>
      </c>
      <c r="B14" s="76">
        <v>332</v>
      </c>
      <c r="C14" s="76">
        <v>246</v>
      </c>
      <c r="D14" s="76">
        <v>345</v>
      </c>
      <c r="E14" s="76">
        <v>291</v>
      </c>
      <c r="F14" s="76">
        <v>358</v>
      </c>
      <c r="G14" s="76">
        <v>305</v>
      </c>
      <c r="H14" s="76">
        <v>242</v>
      </c>
      <c r="I14" s="76"/>
      <c r="J14" s="76"/>
      <c r="K14" s="76"/>
      <c r="L14" s="76"/>
      <c r="M14" s="76"/>
      <c r="O14" s="77" t="s">
        <v>49</v>
      </c>
      <c r="P14" s="65" t="s">
        <v>53</v>
      </c>
      <c r="Q14" s="65">
        <v>114</v>
      </c>
      <c r="R14" s="65">
        <v>187</v>
      </c>
      <c r="S14" s="65" t="s">
        <v>53</v>
      </c>
      <c r="T14" s="65">
        <v>204</v>
      </c>
      <c r="U14" s="65">
        <v>180</v>
      </c>
      <c r="V14" s="65" t="s">
        <v>53</v>
      </c>
      <c r="W14" s="65"/>
      <c r="X14" s="65"/>
      <c r="Y14" s="65"/>
      <c r="Z14" s="65"/>
      <c r="AA14" s="65"/>
    </row>
    <row r="16" spans="1:27" ht="19.5" x14ac:dyDescent="0.35">
      <c r="A16" s="73" t="s">
        <v>51</v>
      </c>
      <c r="B16" s="205" t="s">
        <v>44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</row>
    <row r="17" spans="1:27" ht="19.5" x14ac:dyDescent="0.35">
      <c r="A17" s="74" t="s">
        <v>98</v>
      </c>
      <c r="B17" s="78" t="s">
        <v>54</v>
      </c>
      <c r="C17" s="78" t="s">
        <v>55</v>
      </c>
      <c r="D17" s="78" t="s">
        <v>56</v>
      </c>
      <c r="E17" s="78" t="s">
        <v>57</v>
      </c>
      <c r="F17" s="78" t="s">
        <v>58</v>
      </c>
      <c r="G17" s="78" t="s">
        <v>59</v>
      </c>
      <c r="H17" s="78" t="s">
        <v>60</v>
      </c>
      <c r="I17" s="78" t="s">
        <v>61</v>
      </c>
      <c r="J17" s="78" t="s">
        <v>62</v>
      </c>
      <c r="K17" s="78" t="s">
        <v>63</v>
      </c>
      <c r="L17" s="78" t="s">
        <v>64</v>
      </c>
      <c r="M17" s="78" t="s">
        <v>65</v>
      </c>
      <c r="O17" s="72" t="s">
        <v>52</v>
      </c>
      <c r="Q17" s="206" t="s">
        <v>70</v>
      </c>
      <c r="R17" s="197"/>
      <c r="S17" s="197"/>
      <c r="T17" s="197"/>
      <c r="U17" s="197"/>
      <c r="V17" s="197"/>
      <c r="W17" s="197"/>
      <c r="X17" s="197"/>
      <c r="Y17" s="197"/>
      <c r="Z17" s="197"/>
      <c r="AA17" s="198"/>
    </row>
    <row r="18" spans="1:27" ht="18.75" x14ac:dyDescent="0.3">
      <c r="A18" s="71" t="s">
        <v>45</v>
      </c>
      <c r="B18" s="95" t="e">
        <f>P9/B9</f>
        <v>#VALUE!</v>
      </c>
      <c r="C18" s="95">
        <f t="shared" ref="C18:M18" si="0">Q9/C9</f>
        <v>0.44</v>
      </c>
      <c r="D18" s="95">
        <f t="shared" si="0"/>
        <v>0.38181818181818183</v>
      </c>
      <c r="E18" s="95" t="e">
        <f t="shared" si="0"/>
        <v>#VALUE!</v>
      </c>
      <c r="F18" s="95">
        <f t="shared" si="0"/>
        <v>0.72839506172839508</v>
      </c>
      <c r="G18" s="95">
        <f t="shared" si="0"/>
        <v>0.53409090909090906</v>
      </c>
      <c r="H18" s="95" t="e">
        <f t="shared" si="0"/>
        <v>#VALUE!</v>
      </c>
      <c r="I18" s="95" t="e">
        <f>W9/I9</f>
        <v>#DIV/0!</v>
      </c>
      <c r="J18" s="95" t="e">
        <f t="shared" si="0"/>
        <v>#DIV/0!</v>
      </c>
      <c r="K18" s="95" t="e">
        <f t="shared" si="0"/>
        <v>#DIV/0!</v>
      </c>
      <c r="L18" s="95" t="e">
        <f t="shared" si="0"/>
        <v>#DIV/0!</v>
      </c>
      <c r="M18" s="95" t="e">
        <f t="shared" si="0"/>
        <v>#DIV/0!</v>
      </c>
      <c r="O18" s="66"/>
      <c r="Q18" s="199"/>
      <c r="R18" s="200"/>
      <c r="S18" s="200"/>
      <c r="T18" s="200"/>
      <c r="U18" s="200"/>
      <c r="V18" s="200"/>
      <c r="W18" s="200"/>
      <c r="X18" s="200"/>
      <c r="Y18" s="200"/>
      <c r="Z18" s="200"/>
      <c r="AA18" s="201"/>
    </row>
    <row r="19" spans="1:27" ht="18.75" x14ac:dyDescent="0.3">
      <c r="A19" s="64" t="s">
        <v>46</v>
      </c>
      <c r="B19" s="95" t="e">
        <f t="shared" ref="B19:B22" si="1">P10/B10</f>
        <v>#VALUE!</v>
      </c>
      <c r="C19" s="95">
        <f t="shared" ref="C19:C23" si="2">Q10/C10</f>
        <v>0.66666666666666663</v>
      </c>
      <c r="D19" s="95">
        <f t="shared" ref="D19:D23" si="3">R10/D10</f>
        <v>0.7</v>
      </c>
      <c r="E19" s="95" t="e">
        <f t="shared" ref="E19:E23" si="4">S10/E10</f>
        <v>#VALUE!</v>
      </c>
      <c r="F19" s="95">
        <f t="shared" ref="F19:F23" si="5">T10/F10</f>
        <v>0.625</v>
      </c>
      <c r="G19" s="95">
        <f t="shared" ref="G19:G23" si="6">U10/G10</f>
        <v>0.82499999999999996</v>
      </c>
      <c r="H19" s="95" t="e">
        <f t="shared" ref="H19:H23" si="7">V10/H10</f>
        <v>#VALUE!</v>
      </c>
      <c r="I19" s="95" t="e">
        <f t="shared" ref="I19:I23" si="8">W10/I10</f>
        <v>#DIV/0!</v>
      </c>
      <c r="J19" s="95" t="e">
        <f t="shared" ref="J19:J23" si="9">X10/J10</f>
        <v>#DIV/0!</v>
      </c>
      <c r="K19" s="95" t="e">
        <f t="shared" ref="K19:K23" si="10">Y10/K10</f>
        <v>#DIV/0!</v>
      </c>
      <c r="L19" s="95" t="e">
        <f t="shared" ref="L19:L23" si="11">Z10/L10</f>
        <v>#DIV/0!</v>
      </c>
      <c r="M19" s="95" t="e">
        <f t="shared" ref="M19:M23" si="12">AA10/M10</f>
        <v>#DIV/0!</v>
      </c>
      <c r="O19" s="66"/>
      <c r="Q19" s="199"/>
      <c r="R19" s="200"/>
      <c r="S19" s="200"/>
      <c r="T19" s="200"/>
      <c r="U19" s="200"/>
      <c r="V19" s="200"/>
      <c r="W19" s="200"/>
      <c r="X19" s="200"/>
      <c r="Y19" s="200"/>
      <c r="Z19" s="200"/>
      <c r="AA19" s="201"/>
    </row>
    <row r="20" spans="1:27" ht="18.75" x14ac:dyDescent="0.3">
      <c r="A20" s="64" t="s">
        <v>48</v>
      </c>
      <c r="B20" s="95" t="e">
        <f t="shared" si="1"/>
        <v>#VALUE!</v>
      </c>
      <c r="C20" s="95">
        <f t="shared" si="2"/>
        <v>0.35714285714285715</v>
      </c>
      <c r="D20" s="95">
        <f t="shared" si="3"/>
        <v>0.68292682926829273</v>
      </c>
      <c r="E20" s="95" t="e">
        <f t="shared" si="4"/>
        <v>#VALUE!</v>
      </c>
      <c r="F20" s="95">
        <f t="shared" si="5"/>
        <v>0.32876712328767121</v>
      </c>
      <c r="G20" s="95">
        <f t="shared" si="6"/>
        <v>0.625</v>
      </c>
      <c r="H20" s="95" t="e">
        <f t="shared" si="7"/>
        <v>#VALUE!</v>
      </c>
      <c r="I20" s="95" t="e">
        <f t="shared" si="8"/>
        <v>#DIV/0!</v>
      </c>
      <c r="J20" s="95" t="e">
        <f t="shared" si="9"/>
        <v>#DIV/0!</v>
      </c>
      <c r="K20" s="95" t="e">
        <f t="shared" si="10"/>
        <v>#DIV/0!</v>
      </c>
      <c r="L20" s="95" t="e">
        <f t="shared" si="11"/>
        <v>#DIV/0!</v>
      </c>
      <c r="M20" s="95" t="e">
        <f t="shared" si="12"/>
        <v>#DIV/0!</v>
      </c>
      <c r="O20" s="66"/>
      <c r="Q20" s="199"/>
      <c r="R20" s="200"/>
      <c r="S20" s="200"/>
      <c r="T20" s="200"/>
      <c r="U20" s="200"/>
      <c r="V20" s="200"/>
      <c r="W20" s="200"/>
      <c r="X20" s="200"/>
      <c r="Y20" s="200"/>
      <c r="Z20" s="200"/>
      <c r="AA20" s="201"/>
    </row>
    <row r="21" spans="1:27" ht="18.75" x14ac:dyDescent="0.3">
      <c r="A21" s="64" t="s">
        <v>47</v>
      </c>
      <c r="B21" s="95" t="e">
        <f t="shared" si="1"/>
        <v>#VALUE!</v>
      </c>
      <c r="C21" s="95">
        <f t="shared" si="2"/>
        <v>0.20754716981132076</v>
      </c>
      <c r="D21" s="95">
        <f t="shared" si="3"/>
        <v>0.3559322033898305</v>
      </c>
      <c r="E21" s="95" t="e">
        <f t="shared" si="4"/>
        <v>#VALUE!</v>
      </c>
      <c r="F21" s="95">
        <f t="shared" si="5"/>
        <v>0.52272727272727271</v>
      </c>
      <c r="G21" s="95">
        <f t="shared" si="6"/>
        <v>0.52173913043478259</v>
      </c>
      <c r="H21" s="95" t="e">
        <f t="shared" si="7"/>
        <v>#VALUE!</v>
      </c>
      <c r="I21" s="95" t="e">
        <f t="shared" si="8"/>
        <v>#DIV/0!</v>
      </c>
      <c r="J21" s="95" t="e">
        <f t="shared" si="9"/>
        <v>#DIV/0!</v>
      </c>
      <c r="K21" s="95" t="e">
        <f t="shared" si="10"/>
        <v>#DIV/0!</v>
      </c>
      <c r="L21" s="95" t="e">
        <f t="shared" si="11"/>
        <v>#DIV/0!</v>
      </c>
      <c r="M21" s="95" t="e">
        <f t="shared" si="12"/>
        <v>#DIV/0!</v>
      </c>
      <c r="O21" s="66"/>
      <c r="Q21" s="199"/>
      <c r="R21" s="200"/>
      <c r="S21" s="200"/>
      <c r="T21" s="200"/>
      <c r="U21" s="200"/>
      <c r="V21" s="200"/>
      <c r="W21" s="200"/>
      <c r="X21" s="200"/>
      <c r="Y21" s="200"/>
      <c r="Z21" s="200"/>
      <c r="AA21" s="201"/>
    </row>
    <row r="22" spans="1:27" ht="18.75" x14ac:dyDescent="0.3">
      <c r="A22" s="64" t="s">
        <v>96</v>
      </c>
      <c r="B22" s="95" t="e">
        <f t="shared" si="1"/>
        <v>#VALUE!</v>
      </c>
      <c r="C22" s="95">
        <f t="shared" si="2"/>
        <v>0.62686567164179108</v>
      </c>
      <c r="D22" s="95">
        <f t="shared" si="3"/>
        <v>0.5</v>
      </c>
      <c r="E22" s="95" t="e">
        <f t="shared" si="4"/>
        <v>#VALUE!</v>
      </c>
      <c r="F22" s="95">
        <f t="shared" si="5"/>
        <v>0.5892857142857143</v>
      </c>
      <c r="G22" s="95">
        <f t="shared" si="6"/>
        <v>0.55769230769230771</v>
      </c>
      <c r="H22" s="95" t="e">
        <f t="shared" si="7"/>
        <v>#VALUE!</v>
      </c>
      <c r="I22" s="95" t="e">
        <f t="shared" si="8"/>
        <v>#DIV/0!</v>
      </c>
      <c r="J22" s="95" t="e">
        <f t="shared" si="9"/>
        <v>#DIV/0!</v>
      </c>
      <c r="K22" s="95" t="e">
        <f t="shared" si="10"/>
        <v>#DIV/0!</v>
      </c>
      <c r="L22" s="95" t="e">
        <f t="shared" si="11"/>
        <v>#DIV/0!</v>
      </c>
      <c r="M22" s="95" t="e">
        <f t="shared" si="12"/>
        <v>#DIV/0!</v>
      </c>
      <c r="O22" s="66"/>
      <c r="Q22" s="199"/>
      <c r="R22" s="200"/>
      <c r="S22" s="200"/>
      <c r="T22" s="200"/>
      <c r="U22" s="200"/>
      <c r="V22" s="200"/>
      <c r="W22" s="200"/>
      <c r="X22" s="200"/>
      <c r="Y22" s="200"/>
      <c r="Z22" s="200"/>
      <c r="AA22" s="201"/>
    </row>
    <row r="23" spans="1:27" ht="18.75" x14ac:dyDescent="0.3">
      <c r="A23" s="77" t="s">
        <v>49</v>
      </c>
      <c r="B23" s="95" t="e">
        <f>P14/B14</f>
        <v>#VALUE!</v>
      </c>
      <c r="C23" s="95">
        <f t="shared" si="2"/>
        <v>0.46341463414634149</v>
      </c>
      <c r="D23" s="95">
        <f t="shared" si="3"/>
        <v>0.54202898550724643</v>
      </c>
      <c r="E23" s="95" t="e">
        <f t="shared" si="4"/>
        <v>#VALUE!</v>
      </c>
      <c r="F23" s="95">
        <f t="shared" si="5"/>
        <v>0.56983240223463683</v>
      </c>
      <c r="G23" s="95">
        <f t="shared" si="6"/>
        <v>0.5901639344262295</v>
      </c>
      <c r="H23" s="95" t="e">
        <f t="shared" si="7"/>
        <v>#VALUE!</v>
      </c>
      <c r="I23" s="95" t="e">
        <f t="shared" si="8"/>
        <v>#DIV/0!</v>
      </c>
      <c r="J23" s="95" t="e">
        <f t="shared" si="9"/>
        <v>#DIV/0!</v>
      </c>
      <c r="K23" s="95" t="e">
        <f t="shared" si="10"/>
        <v>#DIV/0!</v>
      </c>
      <c r="L23" s="95" t="e">
        <f t="shared" si="11"/>
        <v>#DIV/0!</v>
      </c>
      <c r="M23" s="95" t="e">
        <f t="shared" si="12"/>
        <v>#DIV/0!</v>
      </c>
      <c r="O23" s="66"/>
      <c r="Q23" s="202"/>
      <c r="R23" s="203"/>
      <c r="S23" s="203"/>
      <c r="T23" s="203"/>
      <c r="U23" s="203"/>
      <c r="V23" s="203"/>
      <c r="W23" s="203"/>
      <c r="X23" s="203"/>
      <c r="Y23" s="203"/>
      <c r="Z23" s="203"/>
      <c r="AA23" s="204"/>
    </row>
    <row r="26" spans="1:27" ht="19.5" x14ac:dyDescent="0.35">
      <c r="A26" s="73" t="s">
        <v>51</v>
      </c>
      <c r="B26" s="205" t="s">
        <v>44</v>
      </c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</row>
    <row r="27" spans="1:27" ht="19.5" x14ac:dyDescent="0.35">
      <c r="A27" s="74" t="s">
        <v>98</v>
      </c>
      <c r="B27" s="78" t="s">
        <v>54</v>
      </c>
      <c r="C27" s="78" t="s">
        <v>55</v>
      </c>
      <c r="D27" s="78" t="s">
        <v>56</v>
      </c>
      <c r="E27" s="78" t="s">
        <v>57</v>
      </c>
      <c r="F27" s="78" t="s">
        <v>58</v>
      </c>
      <c r="G27" s="78" t="s">
        <v>59</v>
      </c>
      <c r="H27" s="78" t="s">
        <v>60</v>
      </c>
      <c r="I27" s="78" t="s">
        <v>61</v>
      </c>
      <c r="J27" s="78" t="s">
        <v>62</v>
      </c>
      <c r="K27" s="78" t="s">
        <v>63</v>
      </c>
      <c r="L27" s="78" t="s">
        <v>64</v>
      </c>
      <c r="M27" s="78" t="s">
        <v>65</v>
      </c>
      <c r="O27" s="72" t="s">
        <v>52</v>
      </c>
      <c r="Q27" s="196" t="s">
        <v>71</v>
      </c>
      <c r="R27" s="197"/>
      <c r="S27" s="197"/>
      <c r="T27" s="197"/>
      <c r="U27" s="197"/>
      <c r="V27" s="197"/>
      <c r="W27" s="197"/>
      <c r="X27" s="197"/>
      <c r="Y27" s="197"/>
      <c r="Z27" s="197"/>
      <c r="AA27" s="198"/>
    </row>
    <row r="28" spans="1:27" ht="18.75" x14ac:dyDescent="0.3">
      <c r="A28" s="71" t="s">
        <v>45</v>
      </c>
      <c r="B28" s="95" t="e">
        <f t="shared" ref="B28:B33" si="13">P9/B9</f>
        <v>#VALUE!</v>
      </c>
      <c r="C28" s="95">
        <f t="shared" ref="C28:M28" si="14">Q9/C9</f>
        <v>0.44</v>
      </c>
      <c r="D28" s="95">
        <f t="shared" si="14"/>
        <v>0.38181818181818183</v>
      </c>
      <c r="E28" s="95" t="e">
        <f t="shared" si="14"/>
        <v>#VALUE!</v>
      </c>
      <c r="F28" s="95">
        <f t="shared" si="14"/>
        <v>0.72839506172839508</v>
      </c>
      <c r="G28" s="95">
        <f t="shared" si="14"/>
        <v>0.53409090909090906</v>
      </c>
      <c r="H28" s="95" t="e">
        <f t="shared" si="14"/>
        <v>#VALUE!</v>
      </c>
      <c r="I28" s="95" t="e">
        <f t="shared" si="14"/>
        <v>#DIV/0!</v>
      </c>
      <c r="J28" s="95" t="e">
        <f t="shared" si="14"/>
        <v>#DIV/0!</v>
      </c>
      <c r="K28" s="95" t="e">
        <f t="shared" si="14"/>
        <v>#DIV/0!</v>
      </c>
      <c r="L28" s="95" t="e">
        <f t="shared" si="14"/>
        <v>#DIV/0!</v>
      </c>
      <c r="M28" s="95" t="e">
        <f t="shared" si="14"/>
        <v>#DIV/0!</v>
      </c>
      <c r="O28" s="66"/>
      <c r="Q28" s="199"/>
      <c r="R28" s="200"/>
      <c r="S28" s="200"/>
      <c r="T28" s="200"/>
      <c r="U28" s="200"/>
      <c r="V28" s="200"/>
      <c r="W28" s="200"/>
      <c r="X28" s="200"/>
      <c r="Y28" s="200"/>
      <c r="Z28" s="200"/>
      <c r="AA28" s="201"/>
    </row>
    <row r="29" spans="1:27" ht="18.75" x14ac:dyDescent="0.3">
      <c r="A29" s="64" t="s">
        <v>46</v>
      </c>
      <c r="B29" s="95" t="e">
        <f t="shared" si="13"/>
        <v>#VALUE!</v>
      </c>
      <c r="C29" s="95">
        <f t="shared" ref="C29:C33" si="15">Q10/C10</f>
        <v>0.66666666666666663</v>
      </c>
      <c r="D29" s="95">
        <f t="shared" ref="D29:D33" si="16">R10/D10</f>
        <v>0.7</v>
      </c>
      <c r="E29" s="95" t="e">
        <f t="shared" ref="E29:E33" si="17">S10/E10</f>
        <v>#VALUE!</v>
      </c>
      <c r="F29" s="95">
        <f t="shared" ref="F29:F33" si="18">T10/F10</f>
        <v>0.625</v>
      </c>
      <c r="G29" s="95">
        <f t="shared" ref="G29:G33" si="19">U10/G10</f>
        <v>0.82499999999999996</v>
      </c>
      <c r="H29" s="95" t="e">
        <f t="shared" ref="H29:H33" si="20">V10/H10</f>
        <v>#VALUE!</v>
      </c>
      <c r="I29" s="95" t="e">
        <f t="shared" ref="I29:I33" si="21">W10/I10</f>
        <v>#DIV/0!</v>
      </c>
      <c r="J29" s="95" t="e">
        <f t="shared" ref="J29:J33" si="22">X10/J10</f>
        <v>#DIV/0!</v>
      </c>
      <c r="K29" s="95" t="e">
        <f t="shared" ref="K29:K33" si="23">Y10/K10</f>
        <v>#DIV/0!</v>
      </c>
      <c r="L29" s="95" t="e">
        <f t="shared" ref="L29:L33" si="24">Z10/L10</f>
        <v>#DIV/0!</v>
      </c>
      <c r="M29" s="95" t="e">
        <f t="shared" ref="M29:M33" si="25">AA10/M10</f>
        <v>#DIV/0!</v>
      </c>
      <c r="O29" s="66"/>
      <c r="Q29" s="199"/>
      <c r="R29" s="200"/>
      <c r="S29" s="200"/>
      <c r="T29" s="200"/>
      <c r="U29" s="200"/>
      <c r="V29" s="200"/>
      <c r="W29" s="200"/>
      <c r="X29" s="200"/>
      <c r="Y29" s="200"/>
      <c r="Z29" s="200"/>
      <c r="AA29" s="201"/>
    </row>
    <row r="30" spans="1:27" ht="18.75" x14ac:dyDescent="0.3">
      <c r="A30" s="64" t="s">
        <v>48</v>
      </c>
      <c r="B30" s="95" t="e">
        <f t="shared" si="13"/>
        <v>#VALUE!</v>
      </c>
      <c r="C30" s="95">
        <f t="shared" si="15"/>
        <v>0.35714285714285715</v>
      </c>
      <c r="D30" s="95">
        <f t="shared" si="16"/>
        <v>0.68292682926829273</v>
      </c>
      <c r="E30" s="95" t="e">
        <f t="shared" si="17"/>
        <v>#VALUE!</v>
      </c>
      <c r="F30" s="95">
        <f t="shared" si="18"/>
        <v>0.32876712328767121</v>
      </c>
      <c r="G30" s="95">
        <f t="shared" si="19"/>
        <v>0.625</v>
      </c>
      <c r="H30" s="95" t="e">
        <f t="shared" si="20"/>
        <v>#VALUE!</v>
      </c>
      <c r="I30" s="95" t="e">
        <f t="shared" si="21"/>
        <v>#DIV/0!</v>
      </c>
      <c r="J30" s="95" t="e">
        <f t="shared" si="22"/>
        <v>#DIV/0!</v>
      </c>
      <c r="K30" s="95" t="e">
        <f t="shared" si="23"/>
        <v>#DIV/0!</v>
      </c>
      <c r="L30" s="95" t="e">
        <f t="shared" si="24"/>
        <v>#DIV/0!</v>
      </c>
      <c r="M30" s="95" t="e">
        <f t="shared" si="25"/>
        <v>#DIV/0!</v>
      </c>
      <c r="O30" s="66"/>
      <c r="Q30" s="199"/>
      <c r="R30" s="200"/>
      <c r="S30" s="200"/>
      <c r="T30" s="200"/>
      <c r="U30" s="200"/>
      <c r="V30" s="200"/>
      <c r="W30" s="200"/>
      <c r="X30" s="200"/>
      <c r="Y30" s="200"/>
      <c r="Z30" s="200"/>
      <c r="AA30" s="201"/>
    </row>
    <row r="31" spans="1:27" ht="18.75" x14ac:dyDescent="0.3">
      <c r="A31" s="64" t="s">
        <v>47</v>
      </c>
      <c r="B31" s="95" t="e">
        <f t="shared" si="13"/>
        <v>#VALUE!</v>
      </c>
      <c r="C31" s="95">
        <f t="shared" si="15"/>
        <v>0.20754716981132076</v>
      </c>
      <c r="D31" s="95">
        <f t="shared" si="16"/>
        <v>0.3559322033898305</v>
      </c>
      <c r="E31" s="95" t="e">
        <f t="shared" si="17"/>
        <v>#VALUE!</v>
      </c>
      <c r="F31" s="95">
        <f t="shared" si="18"/>
        <v>0.52272727272727271</v>
      </c>
      <c r="G31" s="95">
        <f t="shared" si="19"/>
        <v>0.52173913043478259</v>
      </c>
      <c r="H31" s="95" t="e">
        <f t="shared" si="20"/>
        <v>#VALUE!</v>
      </c>
      <c r="I31" s="95" t="e">
        <f t="shared" si="21"/>
        <v>#DIV/0!</v>
      </c>
      <c r="J31" s="95" t="e">
        <f t="shared" si="22"/>
        <v>#DIV/0!</v>
      </c>
      <c r="K31" s="95" t="e">
        <f t="shared" si="23"/>
        <v>#DIV/0!</v>
      </c>
      <c r="L31" s="95" t="e">
        <f t="shared" si="24"/>
        <v>#DIV/0!</v>
      </c>
      <c r="M31" s="95" t="e">
        <f t="shared" si="25"/>
        <v>#DIV/0!</v>
      </c>
      <c r="O31" s="66"/>
      <c r="Q31" s="199"/>
      <c r="R31" s="200"/>
      <c r="S31" s="200"/>
      <c r="T31" s="200"/>
      <c r="U31" s="200"/>
      <c r="V31" s="200"/>
      <c r="W31" s="200"/>
      <c r="X31" s="200"/>
      <c r="Y31" s="200"/>
      <c r="Z31" s="200"/>
      <c r="AA31" s="201"/>
    </row>
    <row r="32" spans="1:27" ht="18.75" x14ac:dyDescent="0.3">
      <c r="A32" s="64" t="s">
        <v>96</v>
      </c>
      <c r="B32" s="95" t="e">
        <f t="shared" si="13"/>
        <v>#VALUE!</v>
      </c>
      <c r="C32" s="95">
        <f t="shared" si="15"/>
        <v>0.62686567164179108</v>
      </c>
      <c r="D32" s="95">
        <f t="shared" si="16"/>
        <v>0.5</v>
      </c>
      <c r="E32" s="95" t="e">
        <f t="shared" si="17"/>
        <v>#VALUE!</v>
      </c>
      <c r="F32" s="95">
        <f t="shared" si="18"/>
        <v>0.5892857142857143</v>
      </c>
      <c r="G32" s="95">
        <f t="shared" si="19"/>
        <v>0.55769230769230771</v>
      </c>
      <c r="H32" s="95" t="e">
        <f t="shared" si="20"/>
        <v>#VALUE!</v>
      </c>
      <c r="I32" s="95" t="e">
        <f t="shared" si="21"/>
        <v>#DIV/0!</v>
      </c>
      <c r="J32" s="95" t="e">
        <f t="shared" si="22"/>
        <v>#DIV/0!</v>
      </c>
      <c r="K32" s="95" t="e">
        <f t="shared" si="23"/>
        <v>#DIV/0!</v>
      </c>
      <c r="L32" s="95" t="e">
        <f t="shared" si="24"/>
        <v>#DIV/0!</v>
      </c>
      <c r="M32" s="95" t="e">
        <f t="shared" si="25"/>
        <v>#DIV/0!</v>
      </c>
      <c r="O32" s="66"/>
      <c r="Q32" s="199"/>
      <c r="R32" s="200"/>
      <c r="S32" s="200"/>
      <c r="T32" s="200"/>
      <c r="U32" s="200"/>
      <c r="V32" s="200"/>
      <c r="W32" s="200"/>
      <c r="X32" s="200"/>
      <c r="Y32" s="200"/>
      <c r="Z32" s="200"/>
      <c r="AA32" s="201"/>
    </row>
    <row r="33" spans="1:27" ht="18.75" x14ac:dyDescent="0.3">
      <c r="A33" s="77" t="s">
        <v>49</v>
      </c>
      <c r="B33" s="95" t="e">
        <f t="shared" si="13"/>
        <v>#VALUE!</v>
      </c>
      <c r="C33" s="95">
        <f t="shared" si="15"/>
        <v>0.46341463414634149</v>
      </c>
      <c r="D33" s="95">
        <f t="shared" si="16"/>
        <v>0.54202898550724643</v>
      </c>
      <c r="E33" s="95" t="e">
        <f t="shared" si="17"/>
        <v>#VALUE!</v>
      </c>
      <c r="F33" s="95">
        <f t="shared" si="18"/>
        <v>0.56983240223463683</v>
      </c>
      <c r="G33" s="95">
        <f t="shared" si="19"/>
        <v>0.5901639344262295</v>
      </c>
      <c r="H33" s="95" t="e">
        <f t="shared" si="20"/>
        <v>#VALUE!</v>
      </c>
      <c r="I33" s="95" t="e">
        <f t="shared" si="21"/>
        <v>#DIV/0!</v>
      </c>
      <c r="J33" s="95" t="e">
        <f t="shared" si="22"/>
        <v>#DIV/0!</v>
      </c>
      <c r="K33" s="95" t="e">
        <f t="shared" si="23"/>
        <v>#DIV/0!</v>
      </c>
      <c r="L33" s="95" t="e">
        <f t="shared" si="24"/>
        <v>#DIV/0!</v>
      </c>
      <c r="M33" s="95" t="e">
        <f t="shared" si="25"/>
        <v>#DIV/0!</v>
      </c>
      <c r="O33" s="66"/>
      <c r="Q33" s="202"/>
      <c r="R33" s="203"/>
      <c r="S33" s="203"/>
      <c r="T33" s="203"/>
      <c r="U33" s="203"/>
      <c r="V33" s="203"/>
      <c r="W33" s="203"/>
      <c r="X33" s="203"/>
      <c r="Y33" s="203"/>
      <c r="Z33" s="203"/>
      <c r="AA33" s="204"/>
    </row>
  </sheetData>
  <mergeCells count="7">
    <mergeCell ref="B3:X3"/>
    <mergeCell ref="Q27:AA33"/>
    <mergeCell ref="B16:M16"/>
    <mergeCell ref="B7:M7"/>
    <mergeCell ref="P7:AA7"/>
    <mergeCell ref="B26:M26"/>
    <mergeCell ref="Q17:AA23"/>
  </mergeCells>
  <pageMargins left="0.70866141732283472" right="0.7086614173228347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3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OCULTAR!B18:M18</xm:f>
              <xm:sqref>O18</xm:sqref>
            </x14:sparkline>
          </x14:sparklines>
        </x14:sparklineGroup>
        <x14:sparklineGroup displayEmptyCellsAs="gap" markers="1" xr2:uid="{00000000-0003-0000-03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OCULTAR!B19:M19</xm:f>
              <xm:sqref>O19</xm:sqref>
            </x14:sparkline>
            <x14:sparkline>
              <xm:f>OCULTAR!B20:M20</xm:f>
              <xm:sqref>O20</xm:sqref>
            </x14:sparkline>
            <x14:sparkline>
              <xm:f>OCULTAR!B21:M21</xm:f>
              <xm:sqref>O21</xm:sqref>
            </x14:sparkline>
            <x14:sparkline>
              <xm:f>OCULTAR!B22:M22</xm:f>
              <xm:sqref>O22</xm:sqref>
            </x14:sparkline>
            <x14:sparkline>
              <xm:f>OCULTAR!B23:M23</xm:f>
              <xm:sqref>O23</xm:sqref>
            </x14:sparkline>
          </x14:sparklines>
        </x14:sparklineGroup>
        <x14:sparklineGroup displayEmptyCellsAs="gap" markers="1" xr2:uid="{00000000-0003-0000-03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OCULTAR!B28:M28</xm:f>
              <xm:sqref>O28</xm:sqref>
            </x14:sparkline>
            <x14:sparkline>
              <xm:f>OCULTAR!B29:M29</xm:f>
              <xm:sqref>O29</xm:sqref>
            </x14:sparkline>
            <x14:sparkline>
              <xm:f>OCULTAR!B30:M30</xm:f>
              <xm:sqref>O30</xm:sqref>
            </x14:sparkline>
            <x14:sparkline>
              <xm:f>OCULTAR!B31:M31</xm:f>
              <xm:sqref>O31</xm:sqref>
            </x14:sparkline>
            <x14:sparkline>
              <xm:f>OCULTAR!B32:M32</xm:f>
              <xm:sqref>O32</xm:sqref>
            </x14:sparkline>
            <x14:sparkline>
              <xm:f>OCULTAR!B33:M33</xm:f>
              <xm:sqref>O33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B24"/>
  <sheetViews>
    <sheetView showGridLines="0" zoomScaleNormal="100" workbookViewId="0">
      <selection activeCell="C21" sqref="C21"/>
    </sheetView>
  </sheetViews>
  <sheetFormatPr baseColWidth="10" defaultRowHeight="15" x14ac:dyDescent="0.25"/>
  <cols>
    <col min="1" max="1" width="3.140625" customWidth="1"/>
    <col min="2" max="2" width="21.42578125" customWidth="1"/>
    <col min="3" max="3" width="17.85546875" bestFit="1" customWidth="1"/>
    <col min="6" max="6" width="13.7109375" customWidth="1"/>
    <col min="7" max="7" width="18.5703125" customWidth="1"/>
    <col min="8" max="8" width="17.7109375" customWidth="1"/>
    <col min="9" max="9" width="20.85546875" customWidth="1"/>
    <col min="10" max="10" width="11.42578125" customWidth="1"/>
    <col min="13" max="13" width="14.140625" customWidth="1"/>
  </cols>
  <sheetData>
    <row r="1" spans="2:28" ht="21" x14ac:dyDescent="0.35">
      <c r="B1" s="94" t="s">
        <v>69</v>
      </c>
      <c r="C1" s="79"/>
      <c r="D1" s="79"/>
    </row>
    <row r="3" spans="2:28" ht="18.75" x14ac:dyDescent="0.3">
      <c r="B3" s="62" t="s">
        <v>66</v>
      </c>
      <c r="C3" s="96"/>
      <c r="D3" s="96"/>
      <c r="E3" s="96"/>
      <c r="F3" s="96"/>
      <c r="G3" s="96"/>
      <c r="H3" s="96"/>
      <c r="I3" s="96"/>
      <c r="J3" s="97"/>
      <c r="K3" s="81"/>
      <c r="L3" s="81"/>
      <c r="M3" s="81"/>
      <c r="N3" s="81"/>
    </row>
    <row r="4" spans="2:28" ht="18.75" x14ac:dyDescent="0.3">
      <c r="B4" s="63" t="s">
        <v>67</v>
      </c>
      <c r="C4" s="98"/>
      <c r="D4" s="98"/>
      <c r="E4" s="98"/>
      <c r="F4" s="98"/>
      <c r="G4" s="98"/>
      <c r="H4" s="98"/>
      <c r="I4" s="98"/>
      <c r="J4" s="99"/>
      <c r="K4" s="81"/>
      <c r="L4" s="81"/>
      <c r="M4" s="81"/>
      <c r="N4" s="81"/>
    </row>
    <row r="6" spans="2:28" ht="21" x14ac:dyDescent="0.35">
      <c r="B6" s="3" t="s">
        <v>28</v>
      </c>
    </row>
    <row r="8" spans="2:28" ht="21" x14ac:dyDescent="0.35">
      <c r="B8" s="28" t="s">
        <v>24</v>
      </c>
      <c r="C8" s="125" t="s">
        <v>68</v>
      </c>
      <c r="D8" s="149"/>
      <c r="E8" s="149"/>
      <c r="G8" s="17"/>
      <c r="H8" s="41" t="s">
        <v>8</v>
      </c>
      <c r="I8" s="29" t="s">
        <v>9</v>
      </c>
      <c r="O8" s="2"/>
      <c r="P8" s="82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</row>
    <row r="9" spans="2:28" ht="21" x14ac:dyDescent="0.35">
      <c r="B9" s="37">
        <f>SUM(I9,H9:H15)</f>
        <v>77035</v>
      </c>
      <c r="C9" s="25" t="str">
        <f ca="1">_xlfn.FORMULATEXT(B9)</f>
        <v>=SUMA(I9,H9:H15)</v>
      </c>
      <c r="D9" s="20"/>
      <c r="E9" s="6"/>
      <c r="G9" s="56" t="s">
        <v>17</v>
      </c>
      <c r="H9" s="16">
        <v>59799</v>
      </c>
      <c r="I9" s="16">
        <v>5</v>
      </c>
      <c r="O9" s="2"/>
      <c r="P9" s="82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</row>
    <row r="10" spans="2:28" ht="21" x14ac:dyDescent="0.35">
      <c r="B10" s="33" t="e">
        <f>H10/I10</f>
        <v>#DIV/0!</v>
      </c>
      <c r="C10" s="89" t="str">
        <f t="shared" ref="C10:C15" ca="1" si="0">_xlfn.FORMULATEXT(B10)</f>
        <v>=H10/I10</v>
      </c>
      <c r="D10" s="88"/>
      <c r="E10" s="90"/>
      <c r="G10" s="56" t="s">
        <v>18</v>
      </c>
      <c r="H10" s="18">
        <v>16</v>
      </c>
      <c r="I10" s="16">
        <v>0</v>
      </c>
      <c r="O10" s="2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</row>
    <row r="11" spans="2:28" ht="21" x14ac:dyDescent="0.35">
      <c r="B11" s="42">
        <f>(H12+I11+I14)</f>
        <v>10933</v>
      </c>
      <c r="C11" s="25" t="str">
        <f t="shared" ca="1" si="0"/>
        <v>=(H12+I11+I14)</v>
      </c>
      <c r="D11" s="20"/>
      <c r="E11" s="34"/>
      <c r="G11" s="56" t="s">
        <v>19</v>
      </c>
      <c r="H11" s="18">
        <v>635</v>
      </c>
      <c r="I11" s="16">
        <v>6</v>
      </c>
      <c r="O11" s="2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</row>
    <row r="12" spans="2:28" ht="21.75" thickBot="1" x14ac:dyDescent="0.4">
      <c r="B12" s="30" t="e">
        <f>VLOOKUP(G13,G9:I15,5)</f>
        <v>#REF!</v>
      </c>
      <c r="C12" s="91" t="str">
        <f t="shared" ca="1" si="0"/>
        <v>=BUSCARV(G13,G9:I15,5)</v>
      </c>
      <c r="D12" s="92"/>
      <c r="E12" s="93"/>
      <c r="G12" s="56" t="s">
        <v>20</v>
      </c>
      <c r="H12" s="18">
        <v>10923</v>
      </c>
      <c r="I12" s="38">
        <v>10</v>
      </c>
      <c r="O12" s="2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</row>
    <row r="13" spans="2:28" ht="21.75" thickBot="1" x14ac:dyDescent="0.4">
      <c r="B13" s="107">
        <f>SUM(I9:I12)</f>
        <v>21</v>
      </c>
      <c r="C13" s="23" t="str">
        <f t="shared" ca="1" si="0"/>
        <v>=SUMA(I9:I12)</v>
      </c>
      <c r="D13" s="24"/>
      <c r="E13" s="26"/>
      <c r="G13" s="56" t="s">
        <v>21</v>
      </c>
      <c r="H13" s="18">
        <v>553</v>
      </c>
      <c r="I13" s="45" t="s">
        <v>15</v>
      </c>
      <c r="O13" s="2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</row>
    <row r="14" spans="2:28" ht="21.75" thickBot="1" x14ac:dyDescent="0.4">
      <c r="B14" s="37">
        <f>POWER(H10,I14)</f>
        <v>65536</v>
      </c>
      <c r="C14" s="27" t="str">
        <f t="shared" ca="1" si="0"/>
        <v>=POTENCIA(H10,I14)</v>
      </c>
      <c r="D14" s="24"/>
      <c r="E14" s="26"/>
      <c r="G14" s="56" t="s">
        <v>22</v>
      </c>
      <c r="H14" s="18">
        <v>4735</v>
      </c>
      <c r="I14" s="46">
        <v>4</v>
      </c>
      <c r="O14" s="2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</row>
    <row r="15" spans="2:28" ht="21.75" thickBot="1" x14ac:dyDescent="0.4">
      <c r="B15" s="108" t="e">
        <f>VLOOKUP(G16,G9:I15,3)</f>
        <v>#N/A</v>
      </c>
      <c r="C15" s="89" t="str">
        <f t="shared" ca="1" si="0"/>
        <v>=BUSCARV(G16,G9:I15,3)</v>
      </c>
      <c r="D15" s="88"/>
      <c r="E15" s="90"/>
      <c r="G15" s="56" t="s">
        <v>23</v>
      </c>
      <c r="H15" s="18">
        <v>369</v>
      </c>
      <c r="I15" s="45" t="s">
        <v>16</v>
      </c>
      <c r="O15" s="2"/>
      <c r="P15" s="86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2:28" x14ac:dyDescent="0.25"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2:28" ht="19.5" customHeight="1" x14ac:dyDescent="0.25"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2:28" ht="27" customHeight="1" x14ac:dyDescent="0.25">
      <c r="O18" s="2"/>
      <c r="P18" s="8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2:28" ht="19.5" customHeight="1" x14ac:dyDescent="0.35">
      <c r="B19" s="3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2:28" ht="18.75" customHeight="1" x14ac:dyDescent="0.25"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2:28" ht="18.75" customHeight="1" x14ac:dyDescent="0.25"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2:28" ht="18.75" customHeight="1" x14ac:dyDescent="0.25"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2:28" ht="18.75" x14ac:dyDescent="0.3">
      <c r="B23" s="85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2:28" ht="18.75" x14ac:dyDescent="0.3"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</sheetData>
  <mergeCells count="2">
    <mergeCell ref="Q8:AB8"/>
    <mergeCell ref="C8:E8"/>
  </mergeCells>
  <conditionalFormatting sqref="C23:N24">
    <cfRule type="expression" dxfId="0" priority="1">
      <formula>ISERROR(C23)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errors="blank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4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HOJA!C20:N20</xm:f>
              <xm:sqref>P20</xm:sqref>
            </x14:sparkline>
            <x14:sparkline>
              <xm:f>HOJA!C21:N21</xm:f>
              <xm:sqref>P21</xm:sqref>
            </x14:sparkline>
            <x14:sparkline>
              <xm:f>HOJA!C22:N22</xm:f>
              <xm:sqref>P22</xm:sqref>
            </x14:sparkline>
            <x14:sparkline>
              <xm:f>HOJA!C23:N23</xm:f>
              <xm:sqref>P23</xm:sqref>
            </x14:sparkline>
            <x14:sparkline>
              <xm:f>HOJA!C24:N24</xm:f>
              <xm:sqref>P24</xm:sqref>
            </x14:sparkline>
          </x14:sparklines>
        </x14:sparklineGroup>
        <x14:sparklineGroup displayEmptyCellsAs="gap" markers="1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HOJA!C19:N19</xm:f>
              <xm:sqref>P19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ERRORES</vt:lpstr>
      <vt:lpstr>GESTION</vt:lpstr>
      <vt:lpstr>MANEJO</vt:lpstr>
      <vt:lpstr>OCULTAR</vt:lpstr>
      <vt:lpstr>HOJA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cp:lastPrinted>2019-04-11T11:21:41Z</cp:lastPrinted>
  <dcterms:created xsi:type="dcterms:W3CDTF">2019-02-25T21:05:07Z</dcterms:created>
  <dcterms:modified xsi:type="dcterms:W3CDTF">2019-10-24T23:53:36Z</dcterms:modified>
</cp:coreProperties>
</file>