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Fórmulas y Funciones\Funciones Estadísticas Básicas Corregir adentro detalle\"/>
    </mc:Choice>
  </mc:AlternateContent>
  <xr:revisionPtr revIDLastSave="0" documentId="13_ncr:1_{EA920D25-94F5-4D2E-82C6-7DEEB5E494A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lase 1" sheetId="1" r:id="rId1"/>
    <sheet name="Clase 2" sheetId="2" r:id="rId2"/>
    <sheet name="Clase 3" sheetId="3" r:id="rId3"/>
    <sheet name="Clase 4" sheetId="5" r:id="rId4"/>
    <sheet name="Clase 5" sheetId="4" r:id="rId5"/>
    <sheet name="Clase 6" sheetId="7" r:id="rId6"/>
  </sheets>
  <definedNames>
    <definedName name="_xlchart.v1.0" hidden="1">'Clase 6'!$C$11:$C$50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7" l="1"/>
  <c r="F16" i="7"/>
  <c r="F15" i="7"/>
  <c r="F14" i="7"/>
  <c r="F13" i="7"/>
  <c r="F12" i="7"/>
  <c r="F11" i="7"/>
  <c r="F22" i="4"/>
  <c r="F21" i="4"/>
  <c r="F19" i="4"/>
  <c r="F17" i="4"/>
  <c r="B2" i="4"/>
  <c r="F24" i="5"/>
  <c r="F23" i="5"/>
  <c r="F22" i="5"/>
  <c r="F21" i="5"/>
  <c r="F20" i="5"/>
  <c r="F19" i="5"/>
  <c r="F18" i="5"/>
  <c r="F17" i="5"/>
  <c r="F16" i="5"/>
  <c r="I32" i="3" l="1"/>
  <c r="I28" i="3"/>
  <c r="L22" i="3"/>
  <c r="I22" i="3"/>
  <c r="N20" i="3"/>
  <c r="G16" i="2" l="1"/>
  <c r="G12" i="2"/>
  <c r="G21" i="1" l="1"/>
  <c r="G17" i="1"/>
  <c r="G15" i="1"/>
  <c r="B2" i="5" l="1"/>
  <c r="F18" i="3" l="1"/>
  <c r="I24" i="3" s="1"/>
  <c r="F19" i="3"/>
  <c r="G19" i="3" s="1"/>
  <c r="F20" i="3"/>
  <c r="G20" i="3" s="1"/>
  <c r="F21" i="3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17" i="3"/>
  <c r="L20" i="3" l="1"/>
  <c r="I18" i="3"/>
  <c r="I33" i="3"/>
  <c r="G21" i="3"/>
  <c r="G17" i="3"/>
  <c r="G18" i="3"/>
  <c r="B2" i="3"/>
  <c r="J20" i="3" l="1"/>
  <c r="B2" i="2"/>
  <c r="B2" i="1" l="1"/>
</calcChain>
</file>

<file path=xl/sharedStrings.xml><?xml version="1.0" encoding="utf-8"?>
<sst xmlns="http://schemas.openxmlformats.org/spreadsheetml/2006/main" count="284" uniqueCount="194">
  <si>
    <t>Función</t>
  </si>
  <si>
    <t>Sintaxis</t>
  </si>
  <si>
    <t>CONTAR</t>
  </si>
  <si>
    <t>CONTAR.BLANCO</t>
  </si>
  <si>
    <t>CONTARA</t>
  </si>
  <si>
    <t>Nombres</t>
  </si>
  <si>
    <t>Sexo</t>
  </si>
  <si>
    <t>Fecha Contrato</t>
  </si>
  <si>
    <t>VERA</t>
  </si>
  <si>
    <t>Femenino</t>
  </si>
  <si>
    <t>Masculino</t>
  </si>
  <si>
    <t>CASTILLEJO</t>
  </si>
  <si>
    <t>AGUIRRE</t>
  </si>
  <si>
    <t>Funcionario</t>
  </si>
  <si>
    <t xml:space="preserve">CHAFALOTE </t>
  </si>
  <si>
    <t>ISABEL VERA</t>
  </si>
  <si>
    <t>JUANITA ROSALES</t>
  </si>
  <si>
    <t>PAUL PALACIOS</t>
  </si>
  <si>
    <t>LUCIA CASTILLEJO</t>
  </si>
  <si>
    <t>VICTOR RUIZ</t>
  </si>
  <si>
    <t>RICARDO AGUIRRE</t>
  </si>
  <si>
    <t xml:space="preserve">JOSE MORALES </t>
  </si>
  <si>
    <t xml:space="preserve">GUSTO CHAFALOTE </t>
  </si>
  <si>
    <t>JORGE MENDOZA</t>
  </si>
  <si>
    <t>Capacitado</t>
  </si>
  <si>
    <t>x</t>
  </si>
  <si>
    <t>Fecha de Baja</t>
  </si>
  <si>
    <t>CONTAR.SI</t>
  </si>
  <si>
    <t>CONTAR.SI.CONJUNTO</t>
  </si>
  <si>
    <t>ARROYO</t>
  </si>
  <si>
    <t>AVILES</t>
  </si>
  <si>
    <t>BARBOZA</t>
  </si>
  <si>
    <t>BARRON</t>
  </si>
  <si>
    <t>BARROSO</t>
  </si>
  <si>
    <t>Puesto</t>
  </si>
  <si>
    <t>Sueldo</t>
  </si>
  <si>
    <t>Operador</t>
  </si>
  <si>
    <t>PROMEDIO</t>
  </si>
  <si>
    <t>PROMEDIOA</t>
  </si>
  <si>
    <t xml:space="preserve">PROMEDIO.SI </t>
  </si>
  <si>
    <t>PROMEDIO.SI.CONJUNTO</t>
  </si>
  <si>
    <t>Vendedor</t>
  </si>
  <si>
    <t>Unidad</t>
  </si>
  <si>
    <t>Precio Unitario</t>
  </si>
  <si>
    <t>Cantidad</t>
  </si>
  <si>
    <t>Venta</t>
  </si>
  <si>
    <t>Comisión</t>
  </si>
  <si>
    <t>Caja x 12</t>
  </si>
  <si>
    <t>Bolsa x 10</t>
  </si>
  <si>
    <t>Caja x 10</t>
  </si>
  <si>
    <t>Ciento</t>
  </si>
  <si>
    <t>Elías</t>
  </si>
  <si>
    <t>Juan</t>
  </si>
  <si>
    <t>Felipe</t>
  </si>
  <si>
    <t>Bolsa2 x 10</t>
  </si>
  <si>
    <t>Bolsa3 x 10</t>
  </si>
  <si>
    <t>Promedio de Ventas Totales</t>
  </si>
  <si>
    <t>No stock</t>
  </si>
  <si>
    <t xml:space="preserve">Promedio Venta de Elias </t>
  </si>
  <si>
    <t>Elias</t>
  </si>
  <si>
    <t>Promedio de Ventas de Elias y Juan</t>
  </si>
  <si>
    <t>JERARQUIA.EQV</t>
  </si>
  <si>
    <t>JERARQUIA.MEDIA</t>
  </si>
  <si>
    <t xml:space="preserve">K.ESIMO.MAYOR </t>
  </si>
  <si>
    <t>K.ESIMO.MENOR</t>
  </si>
  <si>
    <t>CASO PRÁCTICO</t>
  </si>
  <si>
    <t>MAX</t>
  </si>
  <si>
    <t>MIN</t>
  </si>
  <si>
    <t>CUARTIL</t>
  </si>
  <si>
    <t>PERCENTIL</t>
  </si>
  <si>
    <t xml:space="preserve">MEDIANA </t>
  </si>
  <si>
    <t>MODA</t>
  </si>
  <si>
    <t>Max</t>
  </si>
  <si>
    <t>Min</t>
  </si>
  <si>
    <t>Moda</t>
  </si>
  <si>
    <t>Mediana</t>
  </si>
  <si>
    <t>Percentil 45</t>
  </si>
  <si>
    <t>AYALA</t>
  </si>
  <si>
    <t>BANDA</t>
  </si>
  <si>
    <t>BONILLA</t>
  </si>
  <si>
    <t>CERVANTES</t>
  </si>
  <si>
    <t>CHAGOYA</t>
  </si>
  <si>
    <t>CHAVEZ</t>
  </si>
  <si>
    <t>FUENTES</t>
  </si>
  <si>
    <t>GALLARDO</t>
  </si>
  <si>
    <t>GALLEGOS</t>
  </si>
  <si>
    <t>GARCIA</t>
  </si>
  <si>
    <t xml:space="preserve">Venta Día </t>
  </si>
  <si>
    <t>Percentil 90</t>
  </si>
  <si>
    <t>Medidas de posición</t>
  </si>
  <si>
    <t xml:space="preserve">TIEMPO 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</si>
  <si>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</si>
  <si>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</si>
  <si>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</si>
  <si>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</si>
  <si>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</si>
  <si>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</si>
  <si>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</si>
  <si>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</si>
  <si>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</si>
  <si>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</si>
  <si>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</si>
  <si>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</si>
  <si>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Medidas de Tendencia Central</t>
  </si>
  <si>
    <t>Cuantos Trabajadores Ingresaron</t>
  </si>
  <si>
    <t>Cuantos fueron Capacitados</t>
  </si>
  <si>
    <t>Cuantos aún quedan(no han sido dados de baja)</t>
  </si>
  <si>
    <r>
      <t>=CONTAR.BLANCO(</t>
    </r>
    <r>
      <rPr>
        <b/>
        <sz val="14"/>
        <color theme="8" tint="-0.249977111117893"/>
        <rFont val="Calibri"/>
        <family val="2"/>
        <scheme val="minor"/>
      </rPr>
      <t>rango</t>
    </r>
    <r>
      <rPr>
        <b/>
        <sz val="14"/>
        <color theme="1"/>
        <rFont val="Calibri"/>
        <family val="2"/>
        <scheme val="minor"/>
      </rPr>
      <t>)</t>
    </r>
  </si>
  <si>
    <r>
      <t>=CONTAR(</t>
    </r>
    <r>
      <rPr>
        <b/>
        <sz val="14"/>
        <color theme="5"/>
        <rFont val="Calibri"/>
        <family val="2"/>
        <scheme val="minor"/>
      </rPr>
      <t>valor1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theme="9"/>
        <rFont val="Calibri"/>
        <family val="2"/>
        <scheme val="minor"/>
      </rPr>
      <t xml:space="preserve"> [valor2]</t>
    </r>
    <r>
      <rPr>
        <b/>
        <sz val="14"/>
        <color theme="1"/>
        <rFont val="Calibri"/>
        <family val="2"/>
        <scheme val="minor"/>
      </rPr>
      <t>, …)</t>
    </r>
  </si>
  <si>
    <r>
      <t>=CONTARA</t>
    </r>
    <r>
      <rPr>
        <b/>
        <sz val="14"/>
        <rFont val="Calibri"/>
        <family val="2"/>
        <scheme val="minor"/>
      </rPr>
      <t>(</t>
    </r>
    <r>
      <rPr>
        <b/>
        <sz val="14"/>
        <color theme="5"/>
        <rFont val="Calibri"/>
        <family val="2"/>
        <scheme val="minor"/>
      </rPr>
      <t>valor1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[valor2]</t>
    </r>
    <r>
      <rPr>
        <b/>
        <sz val="14"/>
        <color theme="1"/>
        <rFont val="Calibri"/>
        <family val="2"/>
        <scheme val="minor"/>
      </rPr>
      <t>, …)</t>
    </r>
  </si>
  <si>
    <r>
      <t>=CONTAR.SI(</t>
    </r>
    <r>
      <rPr>
        <b/>
        <sz val="14"/>
        <color theme="9"/>
        <rFont val="Calibri"/>
        <family val="2"/>
        <scheme val="minor"/>
      </rPr>
      <t>rango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condición</t>
    </r>
    <r>
      <rPr>
        <b/>
        <sz val="14"/>
        <color theme="1"/>
        <rFont val="Calibri"/>
        <family val="2"/>
        <scheme val="minor"/>
      </rPr>
      <t>)</t>
    </r>
  </si>
  <si>
    <r>
      <t>=CONTAR.SI.CONJUNTO(</t>
    </r>
    <r>
      <rPr>
        <b/>
        <sz val="14"/>
        <color rgb="FFFF0000"/>
        <rFont val="Calibri"/>
        <family val="2"/>
        <scheme val="minor"/>
      </rPr>
      <t>rango_criterios1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 tint="-0.249977111117893"/>
        <rFont val="Calibri"/>
        <family val="2"/>
        <scheme val="minor"/>
      </rPr>
      <t>criterio1,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8" tint="-0.249977111117893"/>
        <rFont val="Calibri"/>
        <family val="2"/>
        <scheme val="minor"/>
      </rPr>
      <t>[rango_criterios2], [criterio2]</t>
    </r>
    <r>
      <rPr>
        <b/>
        <sz val="14"/>
        <color theme="1"/>
        <rFont val="Calibri"/>
        <family val="2"/>
        <scheme val="minor"/>
      </rPr>
      <t>)</t>
    </r>
  </si>
  <si>
    <r>
      <t>=PROMEDIO(</t>
    </r>
    <r>
      <rPr>
        <b/>
        <sz val="14"/>
        <color theme="8" tint="-0.249977111117893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[número2]</t>
    </r>
    <r>
      <rPr>
        <b/>
        <sz val="14"/>
        <color theme="1"/>
        <rFont val="Calibri"/>
        <family val="2"/>
        <scheme val="minor"/>
      </rPr>
      <t>, …)</t>
    </r>
  </si>
  <si>
    <r>
      <t>=PROMEDIO.SI(</t>
    </r>
    <r>
      <rPr>
        <b/>
        <sz val="14"/>
        <color rgb="FFFF0000"/>
        <rFont val="Calibri"/>
        <family val="2"/>
        <scheme val="minor"/>
      </rPr>
      <t>rango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 tint="-0.249977111117893"/>
        <rFont val="Calibri"/>
        <family val="2"/>
        <scheme val="minor"/>
      </rPr>
      <t>criterio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7030A0"/>
        <rFont val="Calibri"/>
        <family val="2"/>
        <scheme val="minor"/>
      </rPr>
      <t>[rango_promedio]</t>
    </r>
    <r>
      <rPr>
        <b/>
        <sz val="14"/>
        <color theme="1"/>
        <rFont val="Calibri"/>
        <family val="2"/>
        <scheme val="minor"/>
      </rPr>
      <t>)</t>
    </r>
  </si>
  <si>
    <r>
      <t>=PROMEDIO.SI.CONJUNTO(</t>
    </r>
    <r>
      <rPr>
        <b/>
        <sz val="14"/>
        <color theme="8" tint="-0.249977111117893"/>
        <rFont val="Calibri"/>
        <family val="2"/>
        <scheme val="minor"/>
      </rPr>
      <t>rango_promedio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 tint="-0.249977111117893"/>
        <rFont val="Calibri"/>
        <family val="2"/>
        <scheme val="minor"/>
      </rPr>
      <t>rango_criterio1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 tint="-0.249977111117893"/>
        <rFont val="Calibri"/>
        <family val="2"/>
        <scheme val="minor"/>
      </rPr>
      <t>criterio1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 tint="-0.249977111117893"/>
        <rFont val="Calibri"/>
        <family val="2"/>
        <scheme val="minor"/>
      </rPr>
      <t>[rango_criterio2, criterio2]</t>
    </r>
    <r>
      <rPr>
        <b/>
        <sz val="14"/>
        <color theme="1"/>
        <rFont val="Calibri"/>
        <family val="2"/>
        <scheme val="minor"/>
      </rPr>
      <t>, …)</t>
    </r>
  </si>
  <si>
    <r>
      <t>=JERARQUIA.EQV(</t>
    </r>
    <r>
      <rPr>
        <b/>
        <sz val="14"/>
        <color theme="5"/>
        <rFont val="Calibri"/>
        <family val="2"/>
        <scheme val="minor"/>
      </rPr>
      <t>número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referencia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FF0000"/>
        <rFont val="Calibri"/>
        <family val="2"/>
        <scheme val="minor"/>
      </rPr>
      <t>[orden]</t>
    </r>
    <r>
      <rPr>
        <b/>
        <sz val="14"/>
        <color theme="1"/>
        <rFont val="Calibri"/>
        <family val="2"/>
        <scheme val="minor"/>
      </rPr>
      <t>)</t>
    </r>
  </si>
  <si>
    <r>
      <t>=K.ESIMO.MAYOR(</t>
    </r>
    <r>
      <rPr>
        <b/>
        <sz val="14"/>
        <color rgb="FF7030A0"/>
        <rFont val="Calibri"/>
        <family val="2"/>
        <scheme val="minor"/>
      </rPr>
      <t>rango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92D050"/>
        <rFont val="Calibri"/>
        <family val="2"/>
        <scheme val="minor"/>
      </rPr>
      <t>k</t>
    </r>
    <r>
      <rPr>
        <b/>
        <sz val="14"/>
        <color theme="1"/>
        <rFont val="Calibri"/>
        <family val="2"/>
        <scheme val="minor"/>
      </rPr>
      <t>)</t>
    </r>
  </si>
  <si>
    <r>
      <t>=MAX(</t>
    </r>
    <r>
      <rPr>
        <b/>
        <sz val="14"/>
        <color theme="4"/>
        <rFont val="Calibri"/>
        <family val="2"/>
        <scheme val="minor"/>
      </rPr>
      <t>número1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[número2]</t>
    </r>
    <r>
      <rPr>
        <b/>
        <sz val="14"/>
        <color theme="1"/>
        <rFont val="Calibri"/>
        <family val="2"/>
        <scheme val="minor"/>
      </rPr>
      <t>, ...)</t>
    </r>
  </si>
  <si>
    <r>
      <t>=MIN(</t>
    </r>
    <r>
      <rPr>
        <b/>
        <sz val="14"/>
        <color theme="9"/>
        <rFont val="Calibri"/>
        <family val="2"/>
        <scheme val="minor"/>
      </rPr>
      <t>Número 1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rgb="FFC00000"/>
        <rFont val="Calibri"/>
        <family val="2"/>
        <scheme val="minor"/>
      </rPr>
      <t>Número 2</t>
    </r>
    <r>
      <rPr>
        <b/>
        <sz val="14"/>
        <color theme="1"/>
        <rFont val="Calibri"/>
        <family val="2"/>
        <scheme val="minor"/>
      </rPr>
      <t>;…)</t>
    </r>
  </si>
  <si>
    <r>
      <t>=CUARTIL(</t>
    </r>
    <r>
      <rPr>
        <b/>
        <sz val="14"/>
        <color rgb="FFFF0000"/>
        <rFont val="Calibri"/>
        <family val="2"/>
        <scheme val="minor"/>
      </rPr>
      <t>matriz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7030A0"/>
        <rFont val="Calibri"/>
        <family val="2"/>
        <scheme val="minor"/>
      </rPr>
      <t>cuartil</t>
    </r>
    <r>
      <rPr>
        <b/>
        <sz val="14"/>
        <color theme="1"/>
        <rFont val="Calibri"/>
        <family val="2"/>
        <scheme val="minor"/>
      </rPr>
      <t>)</t>
    </r>
  </si>
  <si>
    <r>
      <t>=PERCENTIL(</t>
    </r>
    <r>
      <rPr>
        <b/>
        <sz val="14"/>
        <color rgb="FF92D050"/>
        <rFont val="Calibri"/>
        <family val="2"/>
        <scheme val="minor"/>
      </rPr>
      <t>matriz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rgb="FF0070C0"/>
        <rFont val="Calibri"/>
        <family val="2"/>
        <scheme val="minor"/>
      </rPr>
      <t>k</t>
    </r>
    <r>
      <rPr>
        <b/>
        <sz val="14"/>
        <color theme="1"/>
        <rFont val="Calibri"/>
        <family val="2"/>
        <scheme val="minor"/>
      </rPr>
      <t>)</t>
    </r>
  </si>
  <si>
    <r>
      <t>•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5"/>
        <rFont val="Calibri"/>
        <family val="2"/>
        <scheme val="minor"/>
      </rPr>
      <t>valor1:</t>
    </r>
    <r>
      <rPr>
        <b/>
        <sz val="14"/>
        <color theme="1"/>
        <rFont val="Calibri"/>
        <family val="2"/>
        <scheme val="minor"/>
      </rPr>
      <t xml:space="preserve"> Primera celda o rango donde se desea contar.
• </t>
    </r>
    <r>
      <rPr>
        <b/>
        <i/>
        <sz val="14"/>
        <color theme="9"/>
        <rFont val="Calibri"/>
        <family val="2"/>
        <scheme val="minor"/>
      </rPr>
      <t>valor2</t>
    </r>
    <r>
      <rPr>
        <b/>
        <sz val="14"/>
        <color theme="1"/>
        <rFont val="Calibri"/>
        <family val="2"/>
        <scheme val="minor"/>
      </rPr>
      <t xml:space="preserve"> (opcional): Celdas o rangos adicionales a considerar. Hasta 255 elementos.
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</si>
  <si>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valor1:</t>
    </r>
    <r>
      <rPr>
        <b/>
        <sz val="14"/>
        <color theme="1"/>
        <rFont val="Calibri"/>
        <family val="2"/>
        <scheme val="minor"/>
      </rPr>
      <t xml:space="preserve"> Primera celda o rango donde se desea contar.
• </t>
    </r>
    <r>
      <rPr>
        <b/>
        <i/>
        <sz val="14"/>
        <color theme="9"/>
        <rFont val="Calibri"/>
        <family val="2"/>
        <scheme val="minor"/>
      </rPr>
      <t>valor2</t>
    </r>
    <r>
      <rPr>
        <b/>
        <sz val="14"/>
        <color theme="1"/>
        <rFont val="Calibri"/>
        <family val="2"/>
        <scheme val="minor"/>
      </rPr>
      <t xml:space="preserve"> (opcional): Celdas o rangos adicionales a considerar. Hasta 255 elementos.
</t>
    </r>
  </si>
  <si>
    <r>
      <t>•</t>
    </r>
    <r>
      <rPr>
        <b/>
        <sz val="14"/>
        <color theme="8" tint="-0.249977111117893"/>
        <rFont val="Calibri"/>
        <family val="2"/>
        <scheme val="minor"/>
      </rPr>
      <t xml:space="preserve"> </t>
    </r>
    <r>
      <rPr>
        <b/>
        <i/>
        <sz val="14"/>
        <color theme="8" tint="-0.249977111117893"/>
        <rFont val="Calibri"/>
        <family val="2"/>
        <scheme val="minor"/>
      </rPr>
      <t>rango</t>
    </r>
    <r>
      <rPr>
        <b/>
        <sz val="14"/>
        <color theme="8" tint="-0.249977111117893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(obligatorio): El rango de celdas donde se contarán las celdas en blanco.</t>
    </r>
  </si>
  <si>
    <r>
      <t xml:space="preserve">• </t>
    </r>
    <r>
      <rPr>
        <b/>
        <i/>
        <sz val="14"/>
        <color theme="9"/>
        <rFont val="Calibri"/>
        <family val="2"/>
        <scheme val="minor"/>
      </rPr>
      <t>Rango:</t>
    </r>
    <r>
      <rPr>
        <b/>
        <sz val="14"/>
        <color theme="1"/>
        <rFont val="Calibri"/>
        <family val="2"/>
        <scheme val="minor"/>
      </rPr>
      <t xml:space="preserve"> El rango que contiene los valores que se desean contar.
• </t>
    </r>
    <r>
      <rPr>
        <b/>
        <i/>
        <sz val="14"/>
        <color theme="5"/>
        <rFont val="Calibri"/>
        <family val="2"/>
        <scheme val="minor"/>
      </rPr>
      <t>Criterio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La condición que determinará las celdas que serán contadas.</t>
    </r>
  </si>
  <si>
    <t>Cuenta la cantidad de celdas vacías en el rango seleccionado.</t>
  </si>
  <si>
    <t xml:space="preserve">Con esta función se obtiene el promedio de los números especificados introducidos en los argumentos. </t>
  </si>
  <si>
    <t xml:space="preserve">Obtiene el promedio de los números que cumplen con múltiples criterios usando el mismo rango. </t>
  </si>
  <si>
    <t xml:space="preserve">Obtiene el promedio de un grupo de celdas que cumplan con un criterio determinado. </t>
  </si>
  <si>
    <r>
      <t>•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rango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Valores que serán evaluados.
• </t>
    </r>
    <r>
      <rPr>
        <b/>
        <i/>
        <sz val="14"/>
        <color theme="9" tint="-0.249977111117893"/>
        <rFont val="Calibri"/>
        <family val="2"/>
        <scheme val="minor"/>
      </rPr>
      <t>criterio:</t>
    </r>
    <r>
      <rPr>
        <b/>
        <sz val="14"/>
        <color theme="1"/>
        <rFont val="Calibri"/>
        <family val="2"/>
        <scheme val="minor"/>
      </rPr>
      <t xml:space="preserve"> Criterio que determina los valores a considerar.
• </t>
    </r>
    <r>
      <rPr>
        <b/>
        <i/>
        <sz val="14"/>
        <color rgb="FF7030A0"/>
        <rFont val="Calibri"/>
        <family val="2"/>
        <scheme val="minor"/>
      </rPr>
      <t>rango_promedio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rgb="FF7030A0"/>
        <rFont val="Calibri"/>
        <family val="2"/>
        <scheme val="minor"/>
      </rPr>
      <t>(opcional):</t>
    </r>
    <r>
      <rPr>
        <b/>
        <sz val="14"/>
        <color theme="1"/>
        <rFont val="Calibri"/>
        <family val="2"/>
        <scheme val="minor"/>
      </rPr>
      <t xml:space="preserve"> Rango con valores a promediar.
</t>
    </r>
  </si>
  <si>
    <t xml:space="preserve">Sirve para contabilizar las celdas no vacías dentro de un rango de datos. </t>
  </si>
  <si>
    <t xml:space="preserve">Encuentra el k-ésimo valor más pequeño en un rango. </t>
  </si>
  <si>
    <t xml:space="preserve">Devuelve el valor que se encuentra en medio de un conjunto de valores. </t>
  </si>
  <si>
    <r>
      <t>=MEDIANA(</t>
    </r>
    <r>
      <rPr>
        <b/>
        <sz val="14"/>
        <color rgb="FF7030A0"/>
        <rFont val="Calibri"/>
        <family val="2"/>
        <scheme val="minor"/>
      </rPr>
      <t>Número 1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>Número 2</t>
    </r>
    <r>
      <rPr>
        <b/>
        <sz val="14"/>
        <color theme="1"/>
        <rFont val="Calibri"/>
        <family val="2"/>
        <scheme val="minor"/>
      </rPr>
      <t>;…)</t>
    </r>
  </si>
  <si>
    <r>
      <t>=MODA(</t>
    </r>
    <r>
      <rPr>
        <b/>
        <sz val="14"/>
        <color rgb="FF7030A0"/>
        <rFont val="Calibri"/>
        <family val="2"/>
        <scheme val="minor"/>
      </rPr>
      <t>Número 1</t>
    </r>
    <r>
      <rPr>
        <b/>
        <sz val="14"/>
        <color theme="1"/>
        <rFont val="Calibri"/>
        <family val="2"/>
        <scheme val="minor"/>
      </rPr>
      <t>;</t>
    </r>
    <r>
      <rPr>
        <b/>
        <sz val="14"/>
        <color theme="7" tint="-0.499984740745262"/>
        <rFont val="Calibri"/>
        <family val="2"/>
        <scheme val="minor"/>
      </rPr>
      <t>Número 2</t>
    </r>
    <r>
      <rPr>
        <b/>
        <sz val="14"/>
        <color theme="1"/>
        <rFont val="Calibri"/>
        <family val="2"/>
        <scheme val="minor"/>
      </rPr>
      <t>;…)</t>
    </r>
  </si>
  <si>
    <r>
      <t xml:space="preserve">• </t>
    </r>
    <r>
      <rPr>
        <b/>
        <i/>
        <sz val="13"/>
        <color rgb="FF7030A0"/>
        <rFont val="Calibri"/>
        <family val="2"/>
        <scheme val="minor"/>
      </rPr>
      <t>rango</t>
    </r>
    <r>
      <rPr>
        <b/>
        <i/>
        <sz val="13"/>
        <color theme="1"/>
        <rFont val="Calibri"/>
        <family val="2"/>
        <scheme val="minor"/>
      </rPr>
      <t>:</t>
    </r>
    <r>
      <rPr>
        <b/>
        <sz val="13"/>
        <color theme="1"/>
        <rFont val="Calibri"/>
        <family val="2"/>
        <scheme val="minor"/>
      </rPr>
      <t xml:space="preserve"> El rango de celdas donde se buscará.
• </t>
    </r>
    <r>
      <rPr>
        <b/>
        <i/>
        <sz val="13"/>
        <color theme="9"/>
        <rFont val="Calibri"/>
        <family val="2"/>
        <scheme val="minor"/>
      </rPr>
      <t>k:</t>
    </r>
    <r>
      <rPr>
        <b/>
        <sz val="13"/>
        <color theme="1"/>
        <rFont val="Calibri"/>
        <family val="2"/>
        <scheme val="minor"/>
      </rPr>
      <t xml:space="preserve"> El k-ésimo valor más grande a buscar.
</t>
    </r>
  </si>
  <si>
    <r>
      <t>•</t>
    </r>
    <r>
      <rPr>
        <b/>
        <sz val="13"/>
        <color rgb="FF7030A0"/>
        <rFont val="Calibri"/>
        <family val="2"/>
        <scheme val="minor"/>
      </rPr>
      <t xml:space="preserve"> </t>
    </r>
    <r>
      <rPr>
        <b/>
        <i/>
        <sz val="13"/>
        <color rgb="FF7030A0"/>
        <rFont val="Calibri"/>
        <family val="2"/>
        <scheme val="minor"/>
      </rPr>
      <t>rango</t>
    </r>
    <r>
      <rPr>
        <b/>
        <i/>
        <sz val="13"/>
        <color theme="1"/>
        <rFont val="Calibri"/>
        <family val="2"/>
        <scheme val="minor"/>
      </rPr>
      <t>:</t>
    </r>
    <r>
      <rPr>
        <b/>
        <sz val="13"/>
        <color theme="1"/>
        <rFont val="Calibri"/>
        <family val="2"/>
        <scheme val="minor"/>
      </rPr>
      <t xml:space="preserve"> El rango de celdas donde se buscará.
• </t>
    </r>
    <r>
      <rPr>
        <b/>
        <i/>
        <sz val="13"/>
        <color theme="9" tint="0.39997558519241921"/>
        <rFont val="Calibri"/>
        <family val="2"/>
        <scheme val="minor"/>
      </rPr>
      <t>k</t>
    </r>
    <r>
      <rPr>
        <b/>
        <i/>
        <sz val="13"/>
        <color theme="1"/>
        <rFont val="Calibri"/>
        <family val="2"/>
        <scheme val="minor"/>
      </rPr>
      <t>:</t>
    </r>
    <r>
      <rPr>
        <b/>
        <sz val="13"/>
        <color theme="1"/>
        <rFont val="Calibri"/>
        <family val="2"/>
        <scheme val="minor"/>
      </rPr>
      <t xml:space="preserve"> El k-ésimo valor más pequeño a buscar.</t>
    </r>
  </si>
  <si>
    <t>Trabajador</t>
  </si>
  <si>
    <t>Cuenta la cantidad de celdas que contienen números.</t>
  </si>
  <si>
    <r>
      <t xml:space="preserve">• </t>
    </r>
    <r>
      <rPr>
        <b/>
        <i/>
        <sz val="14"/>
        <color rgb="FFFF0000"/>
        <rFont val="Calibri"/>
        <family val="2"/>
        <scheme val="minor"/>
      </rPr>
      <t>criterios_rango1: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El primer rango en el que se evalúan los criterios asociados.
• </t>
    </r>
    <r>
      <rPr>
        <b/>
        <i/>
        <sz val="14"/>
        <color theme="7" tint="-0.249977111117893"/>
        <rFont val="Calibri"/>
        <family val="2"/>
        <scheme val="minor"/>
      </rPr>
      <t>criterios1:</t>
    </r>
    <r>
      <rPr>
        <b/>
        <sz val="14"/>
        <color theme="1"/>
        <rFont val="Calibri"/>
        <family val="2"/>
        <scheme val="minor"/>
      </rPr>
      <t xml:space="preserve"> Los criterios en forma de número, expresión, referencia de celda o texto que determinan las celdas que se van a contar. 
• </t>
    </r>
    <r>
      <rPr>
        <b/>
        <i/>
        <sz val="14"/>
        <color theme="8" tint="-0.249977111117893"/>
        <rFont val="Calibri"/>
        <family val="2"/>
        <scheme val="minor"/>
      </rPr>
      <t>criterios_rango2, criterios2... (Opcional):</t>
    </r>
    <r>
      <rPr>
        <b/>
        <sz val="14"/>
        <color theme="1"/>
        <rFont val="Calibri"/>
        <family val="2"/>
        <scheme val="minor"/>
      </rPr>
      <t xml:space="preserve"> Rangos adicionales y sus criterios asociados. Se permiten hasta 127 pares de rangos/criterios.</t>
    </r>
  </si>
  <si>
    <t>Es una función que cuenta el número de celdas que cumplan con una determinada condición.</t>
  </si>
  <si>
    <t>Cuántas Mujeres trabajan</t>
  </si>
  <si>
    <t>Para poder contar los casos en los que se cumplen dos o más condiciones en una tabla de datos y que estas se pueden cumplir en dos o más columnas diferentes.</t>
  </si>
  <si>
    <t>Cuántos operadores reciben de Sueldo mayor o igual a 1800</t>
  </si>
  <si>
    <r>
      <t xml:space="preserve">• </t>
    </r>
    <r>
      <rPr>
        <b/>
        <i/>
        <sz val="12.5"/>
        <color theme="4"/>
        <rFont val="Calibri"/>
        <family val="2"/>
        <scheme val="minor"/>
      </rPr>
      <t>Número1</t>
    </r>
    <r>
      <rPr>
        <b/>
        <i/>
        <sz val="12.5"/>
        <color theme="1"/>
        <rFont val="Calibri"/>
        <family val="2"/>
        <scheme val="minor"/>
      </rPr>
      <t xml:space="preserve">: </t>
    </r>
    <r>
      <rPr>
        <b/>
        <sz val="12.5"/>
        <color theme="1"/>
        <rFont val="Calibri"/>
        <family val="2"/>
        <scheme val="minor"/>
      </rPr>
      <t>El primer número a evaluar.
•</t>
    </r>
    <r>
      <rPr>
        <b/>
        <sz val="12.5"/>
        <color theme="7"/>
        <rFont val="Calibri"/>
        <family val="2"/>
        <scheme val="minor"/>
      </rPr>
      <t xml:space="preserve"> </t>
    </r>
    <r>
      <rPr>
        <b/>
        <i/>
        <sz val="12.5"/>
        <color theme="7"/>
        <rFont val="Calibri"/>
        <family val="2"/>
        <scheme val="minor"/>
      </rPr>
      <t>número2</t>
    </r>
    <r>
      <rPr>
        <b/>
        <sz val="12.5"/>
        <color theme="1"/>
        <rFont val="Calibri"/>
        <family val="2"/>
        <scheme val="minor"/>
      </rPr>
      <t xml:space="preserve"> (opcional): El segundo número a evaluar y hasta 255 rangos opcionales.</t>
    </r>
  </si>
  <si>
    <r>
      <t xml:space="preserve">• </t>
    </r>
    <r>
      <rPr>
        <b/>
        <i/>
        <sz val="12.5"/>
        <color theme="9" tint="-0.249977111117893"/>
        <rFont val="Calibri"/>
        <family val="2"/>
        <scheme val="minor"/>
      </rPr>
      <t>Número1:</t>
    </r>
    <r>
      <rPr>
        <b/>
        <sz val="12.5"/>
        <color theme="1"/>
        <rFont val="Calibri"/>
        <family val="2"/>
        <scheme val="minor"/>
      </rPr>
      <t xml:space="preserve"> El primer número a evaluar.
•</t>
    </r>
    <r>
      <rPr>
        <b/>
        <sz val="12.5"/>
        <color theme="7"/>
        <rFont val="Calibri"/>
        <family val="2"/>
        <scheme val="minor"/>
      </rPr>
      <t xml:space="preserve"> </t>
    </r>
    <r>
      <rPr>
        <b/>
        <i/>
        <sz val="12.5"/>
        <color rgb="FFC00000"/>
        <rFont val="Calibri"/>
        <family val="2"/>
        <scheme val="minor"/>
      </rPr>
      <t>número2</t>
    </r>
    <r>
      <rPr>
        <b/>
        <sz val="12.5"/>
        <color theme="1"/>
        <rFont val="Calibri"/>
        <family val="2"/>
        <scheme val="minor"/>
      </rPr>
      <t xml:space="preserve"> (opcional): El segundo número a evaluar y hasta 255 rangos opcionales.</t>
    </r>
  </si>
  <si>
    <r>
      <t>=PROMEDIOA(</t>
    </r>
    <r>
      <rPr>
        <b/>
        <sz val="14"/>
        <color theme="9" tint="-0.249977111117893"/>
        <rFont val="Calibri"/>
        <family val="2"/>
        <scheme val="minor"/>
      </rPr>
      <t>valor1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DE88DA"/>
        <rFont val="Calibri"/>
        <family val="2"/>
        <scheme val="minor"/>
      </rPr>
      <t>[valor2],</t>
    </r>
    <r>
      <rPr>
        <b/>
        <sz val="14"/>
        <color theme="1"/>
        <rFont val="Calibri"/>
        <family val="2"/>
        <scheme val="minor"/>
      </rPr>
      <t xml:space="preserve"> …)</t>
    </r>
  </si>
  <si>
    <r>
      <t xml:space="preserve">• </t>
    </r>
    <r>
      <rPr>
        <b/>
        <i/>
        <sz val="14"/>
        <color theme="9" tint="-0.249977111117893"/>
        <rFont val="Calibri"/>
        <family val="2"/>
        <scheme val="minor"/>
      </rPr>
      <t>valor1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El primer valor que se considerará para obtener el promedio.
• </t>
    </r>
    <r>
      <rPr>
        <b/>
        <i/>
        <sz val="14"/>
        <color rgb="FFDE88DA"/>
        <rFont val="Calibri"/>
        <family val="2"/>
        <scheme val="minor"/>
      </rPr>
      <t>valor2:</t>
    </r>
    <r>
      <rPr>
        <b/>
        <sz val="14"/>
        <color theme="1"/>
        <rFont val="Calibri"/>
        <family val="2"/>
        <scheme val="minor"/>
      </rPr>
      <t xml:space="preserve"> Segundo valor a considerar en el promedio y hasta 255 valores.</t>
    </r>
  </si>
  <si>
    <r>
      <t xml:space="preserve">• </t>
    </r>
    <r>
      <rPr>
        <b/>
        <i/>
        <sz val="14"/>
        <color theme="8" tint="-0.249977111117893"/>
        <rFont val="Calibri"/>
        <family val="2"/>
        <scheme val="minor"/>
      </rPr>
      <t>número1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Este parámetro puede ser un número o también puede ser un rango de celdas que contiene el conjunto de números a promediar.
• </t>
    </r>
    <r>
      <rPr>
        <b/>
        <i/>
        <sz val="14"/>
        <color theme="5"/>
        <rFont val="Calibri"/>
        <family val="2"/>
        <scheme val="minor"/>
      </rPr>
      <t>número2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A partir del segundo número los parámetros son opcionales.</t>
    </r>
  </si>
  <si>
    <t>Promedio de Comisiones</t>
  </si>
  <si>
    <t>Promedio de Ventas de Bolsa x 10 de Juan y Felipe</t>
  </si>
  <si>
    <r>
      <t>•</t>
    </r>
    <r>
      <rPr>
        <b/>
        <sz val="14"/>
        <color theme="8" tint="-0.249977111117893"/>
        <rFont val="Calibri"/>
        <family val="2"/>
        <scheme val="minor"/>
      </rPr>
      <t xml:space="preserve"> </t>
    </r>
    <r>
      <rPr>
        <b/>
        <i/>
        <sz val="14"/>
        <color theme="8" tint="-0.249977111117893"/>
        <rFont val="Calibri"/>
        <family val="2"/>
        <scheme val="minor"/>
      </rPr>
      <t>rango_promedio:</t>
    </r>
    <r>
      <rPr>
        <b/>
        <sz val="14"/>
        <color theme="1"/>
        <rFont val="Calibri"/>
        <family val="2"/>
        <scheme val="minor"/>
      </rPr>
      <t xml:space="preserve"> Valores de los que se obtendrá el promedio.
• </t>
    </r>
    <r>
      <rPr>
        <b/>
        <i/>
        <sz val="14"/>
        <color theme="5" tint="-0.249977111117893"/>
        <rFont val="Calibri"/>
        <family val="2"/>
        <scheme val="minor"/>
      </rPr>
      <t>rango_criterio1</t>
    </r>
    <r>
      <rPr>
        <b/>
        <sz val="14"/>
        <color theme="1"/>
        <rFont val="Calibri"/>
        <family val="2"/>
        <scheme val="minor"/>
      </rPr>
      <t xml:space="preserve">: Valores a evaluar por el criterio1.
• </t>
    </r>
    <r>
      <rPr>
        <b/>
        <i/>
        <sz val="14"/>
        <color theme="7" tint="-0.249977111117893"/>
        <rFont val="Calibri"/>
        <family val="2"/>
        <scheme val="minor"/>
      </rPr>
      <t>criterio1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Criterio para evaluar el rango_criterio1.
• </t>
    </r>
    <r>
      <rPr>
        <b/>
        <i/>
        <sz val="14"/>
        <color theme="9" tint="-0.249977111117893"/>
        <rFont val="Calibri"/>
        <family val="2"/>
        <scheme val="minor"/>
      </rPr>
      <t>rango_criterio2,criterios2...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 más rangos y criterios a evaluar.
</t>
    </r>
  </si>
  <si>
    <t>Incluye números, texto y valores lógicos. SÍ se incluirán en el promedio las celdas vacías (como ceros), los textos (como ceros), valores lógicos VERDADERO / FALSO (como uno o cero) y las celdas con texto vacío ="" (como ceros).</t>
  </si>
  <si>
    <t>Promedio de Ventas de productos que cuesten &gt;=15, además que hayan vendido más de 20 unid</t>
  </si>
  <si>
    <r>
      <t xml:space="preserve">• </t>
    </r>
    <r>
      <rPr>
        <b/>
        <i/>
        <sz val="13"/>
        <color theme="5"/>
        <rFont val="Calibri"/>
        <family val="2"/>
        <scheme val="minor"/>
      </rPr>
      <t>Número:</t>
    </r>
    <r>
      <rPr>
        <b/>
        <sz val="13"/>
        <color theme="1"/>
        <rFont val="Calibri"/>
        <family val="2"/>
        <scheme val="minor"/>
      </rPr>
      <t xml:space="preserve"> del cual se desea conocer la posición.
• </t>
    </r>
    <r>
      <rPr>
        <b/>
        <i/>
        <sz val="13"/>
        <color theme="7"/>
        <rFont val="Calibri"/>
        <family val="2"/>
        <scheme val="minor"/>
      </rPr>
      <t>referencia:</t>
    </r>
    <r>
      <rPr>
        <b/>
        <sz val="13"/>
        <color theme="1"/>
        <rFont val="Calibri"/>
        <family val="2"/>
        <scheme val="minor"/>
      </rPr>
      <t xml:space="preserve"> o Rango con la lista completa de números.
• </t>
    </r>
    <r>
      <rPr>
        <b/>
        <i/>
        <sz val="13"/>
        <color rgb="FFFF0000"/>
        <rFont val="Calibri"/>
        <family val="2"/>
        <scheme val="minor"/>
      </rPr>
      <t>Orden:</t>
    </r>
    <r>
      <rPr>
        <b/>
        <sz val="13"/>
        <color theme="1"/>
        <rFont val="Calibri"/>
        <family val="2"/>
        <scheme val="minor"/>
      </rPr>
      <t xml:space="preserve">  Esta es opcional, 0 (cero) es descendente y si es 1 es ascendente.  Si omite el argumento se toma como 0 (descendente).
</t>
    </r>
  </si>
  <si>
    <r>
      <t xml:space="preserve">• </t>
    </r>
    <r>
      <rPr>
        <b/>
        <i/>
        <sz val="13"/>
        <color theme="5"/>
        <rFont val="Calibri"/>
        <family val="2"/>
        <scheme val="minor"/>
      </rPr>
      <t>Número:</t>
    </r>
    <r>
      <rPr>
        <b/>
        <sz val="13"/>
        <color theme="1"/>
        <rFont val="Calibri"/>
        <family val="2"/>
        <scheme val="minor"/>
      </rPr>
      <t xml:space="preserve"> del cual se desea conocer la posición.
• </t>
    </r>
    <r>
      <rPr>
        <b/>
        <i/>
        <sz val="13"/>
        <color theme="7"/>
        <rFont val="Calibri"/>
        <family val="2"/>
        <scheme val="minor"/>
      </rPr>
      <t>referencia:</t>
    </r>
    <r>
      <rPr>
        <b/>
        <sz val="13"/>
        <color theme="1"/>
        <rFont val="Calibri"/>
        <family val="2"/>
        <scheme val="minor"/>
      </rPr>
      <t xml:space="preserve"> o Rango con la lista completa de números.
• </t>
    </r>
    <r>
      <rPr>
        <b/>
        <i/>
        <sz val="13"/>
        <color rgb="FFFF0000"/>
        <rFont val="Calibri"/>
        <family val="2"/>
        <scheme val="minor"/>
      </rPr>
      <t>Orden:</t>
    </r>
    <r>
      <rPr>
        <b/>
        <sz val="13"/>
        <color theme="1"/>
        <rFont val="Calibri"/>
        <family val="2"/>
        <scheme val="minor"/>
      </rPr>
      <t xml:space="preserve"> Esta es opcional, 0 (cero) es descendente y si es 1 es ascendente.  Si omite el argumento se toma como 0 (descendente).
</t>
    </r>
  </si>
  <si>
    <r>
      <t>=K.ESIMO.MENOR(</t>
    </r>
    <r>
      <rPr>
        <b/>
        <sz val="14"/>
        <color rgb="FF7030A0"/>
        <rFont val="Calibri"/>
        <family val="2"/>
        <scheme val="minor"/>
      </rPr>
      <t>rango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92D050"/>
        <rFont val="Calibri"/>
        <family val="2"/>
        <scheme val="minor"/>
      </rPr>
      <t>k</t>
    </r>
    <r>
      <rPr>
        <b/>
        <sz val="14"/>
        <color theme="1"/>
        <rFont val="Calibri"/>
        <family val="2"/>
        <scheme val="minor"/>
      </rPr>
      <t>)</t>
    </r>
  </si>
  <si>
    <t>RUIZ</t>
  </si>
  <si>
    <t>MARCO</t>
  </si>
  <si>
    <r>
      <t>=JERARQUIA.MEDIA(</t>
    </r>
    <r>
      <rPr>
        <b/>
        <sz val="14"/>
        <color theme="5"/>
        <rFont val="Calibri"/>
        <family val="2"/>
        <scheme val="minor"/>
      </rPr>
      <t>número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referencia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FF0000"/>
        <rFont val="Calibri"/>
        <family val="2"/>
        <scheme val="minor"/>
      </rPr>
      <t>[orden])</t>
    </r>
    <r>
      <rPr>
        <b/>
        <sz val="14"/>
        <color theme="1"/>
        <rFont val="Calibri"/>
        <family val="2"/>
        <scheme val="minor"/>
      </rPr>
      <t xml:space="preserve"> </t>
    </r>
  </si>
  <si>
    <t>Obtiene la posición de un número dentro de una lista de números. Si más de un valor tiene la misma jerarquía, muestra el promedio de estas posiciones.</t>
  </si>
  <si>
    <t>La mayor venta</t>
  </si>
  <si>
    <t>La segunda mayor venta</t>
  </si>
  <si>
    <t>La menor venta</t>
  </si>
  <si>
    <t>La segunda menor venta</t>
  </si>
  <si>
    <t>POSICIÓN DE CERVANTES</t>
  </si>
  <si>
    <t xml:space="preserve">Ascendente </t>
  </si>
  <si>
    <t>POSICIÓN DE RUIZ</t>
  </si>
  <si>
    <t>POSICIÓN DE RUIZ (DESCENDENTE)</t>
  </si>
  <si>
    <t>Obtiene la posición de un número dentro de una lista de números. Si más de un valor tiene la misma jerarquía, muestra la posición que se repite.</t>
  </si>
  <si>
    <r>
      <t>•</t>
    </r>
    <r>
      <rPr>
        <b/>
        <i/>
        <sz val="12.5"/>
        <color theme="1"/>
        <rFont val="Calibri"/>
        <family val="2"/>
        <scheme val="minor"/>
      </rPr>
      <t xml:space="preserve"> </t>
    </r>
    <r>
      <rPr>
        <b/>
        <i/>
        <sz val="12.5"/>
        <color rgb="FF7030A0"/>
        <rFont val="Calibri"/>
        <family val="2"/>
        <scheme val="minor"/>
      </rPr>
      <t>número1:</t>
    </r>
    <r>
      <rPr>
        <b/>
        <sz val="12.5"/>
        <color theme="1"/>
        <rFont val="Calibri"/>
        <family val="2"/>
        <scheme val="minor"/>
      </rPr>
      <t xml:space="preserve"> El primer número a evaluar.
• </t>
    </r>
    <r>
      <rPr>
        <b/>
        <i/>
        <sz val="12.5"/>
        <color theme="7" tint="-0.499984740745262"/>
        <rFont val="Calibri"/>
        <family val="2"/>
        <scheme val="minor"/>
      </rPr>
      <t>número2</t>
    </r>
    <r>
      <rPr>
        <b/>
        <sz val="12.5"/>
        <color theme="7" tint="-0.499984740745262"/>
        <rFont val="Calibri"/>
        <family val="2"/>
        <scheme val="minor"/>
      </rPr>
      <t xml:space="preserve"> </t>
    </r>
    <r>
      <rPr>
        <b/>
        <sz val="12.5"/>
        <color theme="1"/>
        <rFont val="Calibri"/>
        <family val="2"/>
        <scheme val="minor"/>
      </rPr>
      <t xml:space="preserve">(opcional): El segundo número a evaluar y hasta 255 números opcionales.
</t>
    </r>
  </si>
  <si>
    <r>
      <t>•</t>
    </r>
    <r>
      <rPr>
        <b/>
        <sz val="12.5"/>
        <color rgb="FF7030A0"/>
        <rFont val="Calibri"/>
        <family val="2"/>
        <scheme val="minor"/>
      </rPr>
      <t xml:space="preserve"> </t>
    </r>
    <r>
      <rPr>
        <b/>
        <i/>
        <sz val="12.5"/>
        <color rgb="FF7030A0"/>
        <rFont val="Calibri"/>
        <family val="2"/>
        <scheme val="minor"/>
      </rPr>
      <t>número1:</t>
    </r>
    <r>
      <rPr>
        <b/>
        <sz val="12.5"/>
        <color theme="1"/>
        <rFont val="Calibri"/>
        <family val="2"/>
        <scheme val="minor"/>
      </rPr>
      <t xml:space="preserve"> El primer número a evaluar.
•</t>
    </r>
    <r>
      <rPr>
        <b/>
        <sz val="12.5"/>
        <color theme="7" tint="-0.499984740745262"/>
        <rFont val="Calibri"/>
        <family val="2"/>
        <scheme val="minor"/>
      </rPr>
      <t xml:space="preserve"> </t>
    </r>
    <r>
      <rPr>
        <b/>
        <i/>
        <sz val="12.5"/>
        <color theme="7" tint="-0.499984740745262"/>
        <rFont val="Calibri"/>
        <family val="2"/>
        <scheme val="minor"/>
      </rPr>
      <t>número2</t>
    </r>
    <r>
      <rPr>
        <b/>
        <sz val="12.5"/>
        <color theme="7" tint="-0.499984740745262"/>
        <rFont val="Calibri"/>
        <family val="2"/>
        <scheme val="minor"/>
      </rPr>
      <t xml:space="preserve"> </t>
    </r>
    <r>
      <rPr>
        <b/>
        <sz val="12.5"/>
        <color theme="1"/>
        <rFont val="Calibri"/>
        <family val="2"/>
        <scheme val="minor"/>
      </rPr>
      <t xml:space="preserve">(opcional): El segundo número a evaluar y hasta 255 números opcionales.
</t>
    </r>
  </si>
  <si>
    <t>CAMAS VENDIDAS</t>
  </si>
  <si>
    <t>Cuenta de CAMAS VENDIDAS</t>
  </si>
  <si>
    <t>Etiquetas de fila</t>
  </si>
  <si>
    <t>Total general</t>
  </si>
  <si>
    <t>Percentil 100 = Máximo</t>
  </si>
  <si>
    <t>POSICIÓN DE FUENTES</t>
  </si>
  <si>
    <t>Encuentra el k-ésimo valor más grande dentro de un rango de datos.</t>
  </si>
  <si>
    <t>CUARTIL y PERCENTIL</t>
  </si>
  <si>
    <t xml:space="preserve">Nos mostrará el número que se repite más veces dentro del rango. </t>
  </si>
  <si>
    <t>Nos devolverá el valor mínimo de un rango de datos.</t>
  </si>
  <si>
    <t>Obtiene el máximo valor de un conjunto de números.</t>
  </si>
  <si>
    <t>Tenemos los datos de camas vendidas en una mueblería, y se nos solicita:</t>
  </si>
  <si>
    <t>El mayor monto de venta</t>
  </si>
  <si>
    <t>El menor monto de venta</t>
  </si>
  <si>
    <t>Devuelve el cuartil de un conjunto de datos.  Se divide una serie de datos en 4 grupos de intervalos iguales para mostrarnos el umbral que queremos.</t>
  </si>
  <si>
    <t>Devuelve el k-ésimo percentil de los valores de un rango. Se divide una serie de datos en 100 grupos de intervalos iguales para mostrarnos el umbral que queremos.</t>
  </si>
  <si>
    <r>
      <t xml:space="preserve">• </t>
    </r>
    <r>
      <rPr>
        <b/>
        <i/>
        <sz val="12.5"/>
        <color rgb="FFFF0000"/>
        <rFont val="Calibri"/>
        <family val="2"/>
        <scheme val="minor"/>
      </rPr>
      <t>Matriz:</t>
    </r>
    <r>
      <rPr>
        <b/>
        <sz val="12.5"/>
        <color theme="1"/>
        <rFont val="Calibri"/>
        <family val="2"/>
        <scheme val="minor"/>
      </rPr>
      <t xml:space="preserve"> Es la matriz o el rango de celdas de valores numéricos cuyo cuartil desea obtener.
• </t>
    </r>
    <r>
      <rPr>
        <b/>
        <i/>
        <sz val="12.5"/>
        <color rgb="FF7030A0"/>
        <rFont val="Calibri"/>
        <family val="2"/>
        <scheme val="minor"/>
      </rPr>
      <t>Cuartil:</t>
    </r>
    <r>
      <rPr>
        <b/>
        <sz val="12.5"/>
        <color theme="1"/>
        <rFont val="Calibri"/>
        <family val="2"/>
        <scheme val="minor"/>
      </rPr>
      <t xml:space="preserve"> Indica el valor que se devolverá. Están de 0 (mínimo valor del rango) a 4 (máximo valor del rango).</t>
    </r>
  </si>
  <si>
    <r>
      <t xml:space="preserve">• </t>
    </r>
    <r>
      <rPr>
        <b/>
        <i/>
        <sz val="12.5"/>
        <color rgb="FF92D050"/>
        <rFont val="Calibri"/>
        <family val="2"/>
        <scheme val="minor"/>
      </rPr>
      <t>Matriz:</t>
    </r>
    <r>
      <rPr>
        <b/>
        <sz val="12.5"/>
        <color theme="1"/>
        <rFont val="Calibri"/>
        <family val="2"/>
        <scheme val="minor"/>
      </rPr>
      <t xml:space="preserve"> Es la matriz o el rango de datos que define la posición relativa.
• </t>
    </r>
    <r>
      <rPr>
        <b/>
        <i/>
        <sz val="12.5"/>
        <color rgb="FF0070C0"/>
        <rFont val="Calibri"/>
        <family val="2"/>
        <scheme val="minor"/>
      </rPr>
      <t>K:</t>
    </r>
    <r>
      <rPr>
        <b/>
        <sz val="12.5"/>
        <color theme="1"/>
        <rFont val="Calibri"/>
        <family val="2"/>
        <scheme val="minor"/>
      </rPr>
      <t xml:space="preserve"> Es el valor de percentil en el rango de 0 a 1, ambos incluidos.
Si se quiere el percentil 76, el K será 0.76.</t>
    </r>
  </si>
  <si>
    <t>1er Cuartil = Percentil 25</t>
  </si>
  <si>
    <t>2do Cuartil = Percentil 50</t>
  </si>
  <si>
    <t>3er Cuartil = Percentil 75</t>
  </si>
  <si>
    <t>Cuartil con 4 =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</si>
</sst>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S/&quot;\ * #,##0.00_ ;_ &quot;S/&quot;\ * \-#,##0.00_ ;_ &quot;S/&quot;\ * &quot;-&quot;??_ ;_ @_ "/>
    <numFmt numFmtId="165" formatCode="0.000"/>
  </numFmts>
  <fonts count="67" x14ac:knownFonts="1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MS Sans Serif"/>
      <family val="2"/>
    </font>
    <font>
      <b/>
      <sz val="16"/>
      <color rgb="FFFFFFFF"/>
      <name val="Calibri"/>
      <family val="2"/>
    </font>
    <font>
      <b/>
      <sz val="14"/>
      <color rgb="FF000000"/>
      <name val="Calibri"/>
      <family val="2"/>
    </font>
    <font>
      <b/>
      <sz val="16"/>
      <color theme="1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 tint="-0.249977111117893"/>
      <name val="Franklin Gothic Demi"/>
      <family val="2"/>
    </font>
    <font>
      <b/>
      <sz val="14"/>
      <color theme="1"/>
      <name val="Franklin Gothic Demi"/>
      <family val="2"/>
    </font>
    <font>
      <sz val="11"/>
      <color theme="1"/>
      <name val="Calibri"/>
      <family val="2"/>
      <scheme val="minor"/>
    </font>
    <font>
      <sz val="14"/>
      <color theme="4" tint="-0.249977111117893"/>
      <name val="Franklin Gothic Demi"/>
      <family val="2"/>
    </font>
    <font>
      <b/>
      <sz val="14"/>
      <color theme="4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2.5"/>
      <color theme="7"/>
      <name val="Calibri"/>
      <family val="2"/>
      <scheme val="minor"/>
    </font>
    <font>
      <b/>
      <sz val="12.5"/>
      <color rgb="FF7030A0"/>
      <name val="Calibri"/>
      <family val="2"/>
      <scheme val="minor"/>
    </font>
    <font>
      <b/>
      <i/>
      <sz val="14"/>
      <color theme="8" tint="-0.249977111117893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theme="9" tint="-0.249977111117893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i/>
      <sz val="14"/>
      <color theme="5" tint="-0.249977111117893"/>
      <name val="Calibri"/>
      <family val="2"/>
      <scheme val="minor"/>
    </font>
    <font>
      <b/>
      <i/>
      <sz val="14"/>
      <color theme="7" tint="-0.249977111117893"/>
      <name val="Calibri"/>
      <family val="2"/>
      <scheme val="minor"/>
    </font>
    <font>
      <b/>
      <i/>
      <sz val="12.5"/>
      <color theme="4"/>
      <name val="Calibri"/>
      <family val="2"/>
      <scheme val="minor"/>
    </font>
    <font>
      <b/>
      <i/>
      <sz val="12.5"/>
      <color theme="1"/>
      <name val="Calibri"/>
      <family val="2"/>
      <scheme val="minor"/>
    </font>
    <font>
      <b/>
      <i/>
      <sz val="12.5"/>
      <color theme="7"/>
      <name val="Calibri"/>
      <family val="2"/>
      <scheme val="minor"/>
    </font>
    <font>
      <b/>
      <i/>
      <sz val="12.5"/>
      <color theme="9" tint="-0.249977111117893"/>
      <name val="Calibri"/>
      <family val="2"/>
      <scheme val="minor"/>
    </font>
    <font>
      <b/>
      <i/>
      <sz val="12.5"/>
      <color rgb="FFC00000"/>
      <name val="Calibri"/>
      <family val="2"/>
      <scheme val="minor"/>
    </font>
    <font>
      <b/>
      <i/>
      <sz val="12.5"/>
      <color rgb="FFFF0000"/>
      <name val="Calibri"/>
      <family val="2"/>
      <scheme val="minor"/>
    </font>
    <font>
      <b/>
      <i/>
      <sz val="12.5"/>
      <color rgb="FF7030A0"/>
      <name val="Calibri"/>
      <family val="2"/>
      <scheme val="minor"/>
    </font>
    <font>
      <b/>
      <i/>
      <sz val="12.5"/>
      <color rgb="FF92D050"/>
      <name val="Calibri"/>
      <family val="2"/>
      <scheme val="minor"/>
    </font>
    <font>
      <b/>
      <i/>
      <sz val="12.5"/>
      <color rgb="FF0070C0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  <font>
      <b/>
      <i/>
      <sz val="12.5"/>
      <color theme="7" tint="-0.499984740745262"/>
      <name val="Calibri"/>
      <family val="2"/>
      <scheme val="minor"/>
    </font>
    <font>
      <b/>
      <sz val="12.5"/>
      <color theme="7" tint="-0.49998474074526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4"/>
      <color rgb="FFDE88DA"/>
      <name val="Calibri"/>
      <family val="2"/>
      <scheme val="minor"/>
    </font>
    <font>
      <b/>
      <sz val="14"/>
      <color rgb="FFDE88DA"/>
      <name val="Calibri"/>
      <family val="2"/>
      <scheme val="minor"/>
    </font>
    <font>
      <b/>
      <i/>
      <sz val="13"/>
      <color theme="5"/>
      <name val="Calibri"/>
      <family val="2"/>
      <scheme val="minor"/>
    </font>
    <font>
      <b/>
      <i/>
      <sz val="13"/>
      <color theme="7"/>
      <name val="Calibri"/>
      <family val="2"/>
      <scheme val="minor"/>
    </font>
    <font>
      <b/>
      <i/>
      <sz val="13"/>
      <color rgb="FFFF0000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b/>
      <i/>
      <sz val="13"/>
      <color rgb="FF7030A0"/>
      <name val="Calibri"/>
      <family val="2"/>
      <scheme val="minor"/>
    </font>
    <font>
      <b/>
      <i/>
      <sz val="13"/>
      <color theme="9"/>
      <name val="Calibri"/>
      <family val="2"/>
      <scheme val="minor"/>
    </font>
    <font>
      <b/>
      <sz val="13"/>
      <color rgb="FF7030A0"/>
      <name val="Calibri"/>
      <family val="2"/>
      <scheme val="minor"/>
    </font>
    <font>
      <b/>
      <i/>
      <sz val="13"/>
      <color theme="9" tint="0.39997558519241921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3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/>
    </xf>
    <xf numFmtId="14" fontId="0" fillId="0" borderId="0" xfId="0" applyNumberFormat="1"/>
    <xf numFmtId="0" fontId="0" fillId="0" borderId="1" xfId="0" applyBorder="1"/>
    <xf numFmtId="2" fontId="6" fillId="5" borderId="1" xfId="0" applyNumberFormat="1" applyFont="1" applyFill="1" applyBorder="1" applyAlignment="1">
      <alignment horizontal="center" vertical="center" wrapText="1"/>
    </xf>
    <xf numFmtId="2" fontId="6" fillId="5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2" fontId="8" fillId="5" borderId="8" xfId="0" applyNumberFormat="1" applyFont="1" applyFill="1" applyBorder="1" applyAlignment="1">
      <alignment horizontal="center" vertical="center" wrapText="1"/>
    </xf>
    <xf numFmtId="1" fontId="8" fillId="5" borderId="8" xfId="0" applyNumberFormat="1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2" fontId="8" fillId="5" borderId="13" xfId="0" applyNumberFormat="1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1" fontId="8" fillId="5" borderId="13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" fillId="5" borderId="1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2" fontId="8" fillId="5" borderId="6" xfId="0" applyNumberFormat="1" applyFont="1" applyFill="1" applyBorder="1" applyAlignment="1">
      <alignment horizontal="center" vertical="center" wrapText="1"/>
    </xf>
    <xf numFmtId="1" fontId="8" fillId="5" borderId="6" xfId="0" applyNumberFormat="1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 vertical="center"/>
    </xf>
    <xf numFmtId="164" fontId="3" fillId="3" borderId="34" xfId="2" applyFont="1" applyFill="1" applyBorder="1" applyAlignment="1">
      <alignment horizontal="center" vertical="center"/>
    </xf>
    <xf numFmtId="0" fontId="3" fillId="0" borderId="0" xfId="0" applyFont="1"/>
    <xf numFmtId="2" fontId="12" fillId="0" borderId="15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3" fillId="3" borderId="0" xfId="0" quotePrefix="1" applyFont="1" applyFill="1" applyAlignment="1">
      <alignment vertical="center"/>
    </xf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0" borderId="14" xfId="0" applyFont="1" applyBorder="1" applyAlignment="1">
      <alignment vertical="center" wrapText="1"/>
    </xf>
    <xf numFmtId="0" fontId="66" fillId="0" borderId="0" xfId="0" applyFont="1"/>
    <xf numFmtId="0" fontId="2" fillId="2" borderId="6" xfId="0" applyFont="1" applyFill="1" applyBorder="1" applyAlignment="1">
      <alignment horizontal="center"/>
    </xf>
    <xf numFmtId="0" fontId="9" fillId="4" borderId="29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14" fontId="9" fillId="4" borderId="30" xfId="0" applyNumberFormat="1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7" borderId="34" xfId="0" applyFont="1" applyFill="1" applyBorder="1" applyAlignment="1">
      <alignment horizontal="center" vertical="center"/>
    </xf>
    <xf numFmtId="164" fontId="3" fillId="7" borderId="34" xfId="2" applyFont="1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2" fillId="2" borderId="12" xfId="0" applyFont="1" applyFill="1" applyBorder="1" applyAlignment="1">
      <alignment horizontal="center" vertical="center"/>
    </xf>
    <xf numFmtId="17" fontId="3" fillId="3" borderId="1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0" borderId="0" xfId="0" applyAlignment="1">
      <alignment horizontal="left"/>
    </xf>
    <xf numFmtId="0" fontId="28" fillId="0" borderId="0" xfId="0" applyFont="1"/>
    <xf numFmtId="0" fontId="3" fillId="3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quotePrefix="1" applyFont="1" applyFill="1" applyBorder="1" applyAlignment="1">
      <alignment horizontal="left" vertical="top" wrapText="1"/>
    </xf>
    <xf numFmtId="0" fontId="3" fillId="3" borderId="13" xfId="0" quotePrefix="1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8" xfId="0" quotePrefix="1" applyFont="1" applyFill="1" applyBorder="1" applyAlignment="1">
      <alignment horizontal="center" vertical="center"/>
    </xf>
    <xf numFmtId="0" fontId="3" fillId="3" borderId="9" xfId="0" quotePrefix="1" applyFont="1" applyFill="1" applyBorder="1" applyAlignment="1">
      <alignment horizontal="center" vertical="center"/>
    </xf>
    <xf numFmtId="0" fontId="3" fillId="3" borderId="41" xfId="0" quotePrefix="1" applyFont="1" applyFill="1" applyBorder="1" applyAlignment="1">
      <alignment horizontal="center" vertical="center"/>
    </xf>
    <xf numFmtId="0" fontId="3" fillId="3" borderId="42" xfId="0" quotePrefix="1" applyFont="1" applyFill="1" applyBorder="1" applyAlignment="1">
      <alignment horizontal="center" vertical="center"/>
    </xf>
    <xf numFmtId="0" fontId="3" fillId="3" borderId="43" xfId="0" quotePrefix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left" vertical="top" wrapText="1"/>
    </xf>
    <xf numFmtId="0" fontId="3" fillId="3" borderId="1" xfId="0" quotePrefix="1" applyFont="1" applyFill="1" applyBorder="1" applyAlignment="1">
      <alignment horizontal="left" vertical="top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/>
    </xf>
    <xf numFmtId="0" fontId="3" fillId="3" borderId="4" xfId="0" quotePrefix="1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0" xfId="0" quotePrefix="1" applyFont="1" applyFill="1" applyBorder="1" applyAlignment="1">
      <alignment horizontal="center" vertical="center"/>
    </xf>
    <xf numFmtId="0" fontId="3" fillId="3" borderId="31" xfId="0" quotePrefix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3" fillId="3" borderId="32" xfId="0" quotePrefix="1" applyFont="1" applyFill="1" applyBorder="1" applyAlignment="1">
      <alignment horizontal="center" vertical="center"/>
    </xf>
    <xf numFmtId="0" fontId="3" fillId="3" borderId="39" xfId="0" quotePrefix="1" applyFont="1" applyFill="1" applyBorder="1" applyAlignment="1">
      <alignment horizontal="center" vertical="center"/>
    </xf>
    <xf numFmtId="0" fontId="3" fillId="3" borderId="8" xfId="0" quotePrefix="1" applyFont="1" applyFill="1" applyBorder="1" applyAlignment="1">
      <alignment horizontal="center" vertical="top" wrapText="1"/>
    </xf>
    <xf numFmtId="0" fontId="3" fillId="3" borderId="9" xfId="0" quotePrefix="1" applyFont="1" applyFill="1" applyBorder="1" applyAlignment="1">
      <alignment horizontal="center" vertical="top" wrapText="1"/>
    </xf>
    <xf numFmtId="0" fontId="3" fillId="3" borderId="8" xfId="0" quotePrefix="1" applyFont="1" applyFill="1" applyBorder="1" applyAlignment="1">
      <alignment horizontal="center" vertical="center" wrapText="1"/>
    </xf>
    <xf numFmtId="0" fontId="3" fillId="3" borderId="9" xfId="0" quotePrefix="1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14" xfId="0" quotePrefix="1" applyFont="1" applyFill="1" applyBorder="1" applyAlignment="1">
      <alignment horizontal="left" vertical="top" wrapText="1"/>
    </xf>
    <xf numFmtId="0" fontId="3" fillId="3" borderId="37" xfId="0" quotePrefix="1" applyFont="1" applyFill="1" applyBorder="1" applyAlignment="1">
      <alignment horizontal="left" vertical="top" wrapText="1"/>
    </xf>
    <xf numFmtId="0" fontId="3" fillId="3" borderId="38" xfId="0" quotePrefix="1" applyFont="1" applyFill="1" applyBorder="1" applyAlignment="1">
      <alignment horizontal="left" vertical="top" wrapText="1"/>
    </xf>
    <xf numFmtId="2" fontId="12" fillId="0" borderId="32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165" fontId="12" fillId="0" borderId="15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54" fillId="3" borderId="13" xfId="0" quotePrefix="1" applyFont="1" applyFill="1" applyBorder="1" applyAlignment="1">
      <alignment horizontal="left" vertical="top" wrapText="1"/>
    </xf>
    <xf numFmtId="0" fontId="54" fillId="3" borderId="14" xfId="0" quotePrefix="1" applyFont="1" applyFill="1" applyBorder="1" applyAlignment="1">
      <alignment horizontal="left" vertical="top" wrapText="1"/>
    </xf>
    <xf numFmtId="0" fontId="54" fillId="3" borderId="13" xfId="0" quotePrefix="1" applyFont="1" applyFill="1" applyBorder="1" applyAlignment="1">
      <alignment horizontal="left" vertical="center" wrapText="1"/>
    </xf>
    <xf numFmtId="0" fontId="54" fillId="3" borderId="14" xfId="0" quotePrefix="1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0" fontId="30" fillId="3" borderId="1" xfId="0" quotePrefix="1" applyFont="1" applyFill="1" applyBorder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3" fillId="3" borderId="2" xfId="0" quotePrefix="1" applyFont="1" applyFill="1" applyBorder="1" applyAlignment="1">
      <alignment horizontal="center" vertical="center"/>
    </xf>
    <xf numFmtId="0" fontId="3" fillId="3" borderId="3" xfId="0" quotePrefix="1" applyFont="1" applyFill="1" applyBorder="1" applyAlignment="1">
      <alignment horizontal="center" vertical="center"/>
    </xf>
    <xf numFmtId="0" fontId="3" fillId="3" borderId="4" xfId="0" quotePrefix="1" applyFont="1" applyFill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center" vertical="center" wrapText="1"/>
    </xf>
    <xf numFmtId="0" fontId="3" fillId="3" borderId="3" xfId="0" quotePrefix="1" applyFont="1" applyFill="1" applyBorder="1" applyAlignment="1">
      <alignment horizontal="center" vertical="center" wrapText="1"/>
    </xf>
    <xf numFmtId="0" fontId="3" fillId="3" borderId="4" xfId="0" quotePrefix="1" applyFont="1" applyFill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DE8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Funciones Estadísticas Básicas.xlsx]Clase 6!TablaDinámica1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b="1"/>
              <a:t>Gráfico de Barras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1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1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'Clase 6'!$N$20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'Clase 6'!$M$21:$M$27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'Clase 6'!$N$21:$N$27</c:f>
              <c:numCache>
                <c:formatCode>General</c:formatCode>
                <c:ptCount val="6"/>
                <c:pt idx="0">
                  <c:v>3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8-4CD7-8BD6-FAE1FAD39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624387839"/>
        <c:axId val="634773167"/>
      </c:barChart>
      <c:catAx>
        <c:axId val="624387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34773167"/>
        <c:crosses val="autoZero"/>
        <c:auto val="1"/>
        <c:lblAlgn val="ctr"/>
        <c:lblOffset val="100"/>
        <c:noMultiLvlLbl val="0"/>
      </c:catAx>
      <c:valAx>
        <c:axId val="634773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PE"/>
                  <a:t>Frecuencia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243878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GRÁFICO DE CAJAS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/>
          </a:pPr>
          <a:r>
            <a:rPr lang="es-ES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GRÁFICO DE CAJAS</a:t>
          </a:r>
        </a:p>
      </cx:txPr>
    </cx:title>
    <cx:plotArea>
      <cx:plotAreaRegion>
        <cx:series layoutId="boxWhisker" uniqueId="{460AE854-F12F-4E53-A484-D907AD32F0DA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400" b="1">
                    <a:solidFill>
                      <a:srgbClr val="FF0000"/>
                    </a:solidFill>
                  </a:defRPr>
                </a:pPr>
                <a:endParaRPr lang="es-ES" sz="1400" b="1" i="0" u="none" strike="noStrike" baseline="0">
                  <a:solidFill>
                    <a:srgbClr val="FF0000"/>
                  </a:solidFill>
                  <a:latin typeface="Calibri" panose="020F0502020204030204"/>
                </a:endParaRPr>
              </a:p>
            </cx:txPr>
          </cx:dataLabels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29</xdr:row>
      <xdr:rowOff>152400</xdr:rowOff>
    </xdr:from>
    <xdr:to>
      <xdr:col>7</xdr:col>
      <xdr:colOff>600075</xdr:colOff>
      <xdr:row>31</xdr:row>
      <xdr:rowOff>19050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426647E-316B-4136-995E-50983E30C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8201025"/>
          <a:ext cx="91535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447680</xdr:colOff>
      <xdr:row>28</xdr:row>
      <xdr:rowOff>523874</xdr:rowOff>
    </xdr:from>
    <xdr:to>
      <xdr:col>3</xdr:col>
      <xdr:colOff>371480</xdr:colOff>
      <xdr:row>29</xdr:row>
      <xdr:rowOff>123824</xdr:rowOff>
    </xdr:to>
    <xdr:sp macro="" textlink="">
      <xdr:nvSpPr>
        <xdr:cNvPr id="7" name="Abrir llave 6">
          <a:extLst>
            <a:ext uri="{FF2B5EF4-FFF2-40B4-BE49-F238E27FC236}">
              <a16:creationId xmlns:a16="http://schemas.microsoft.com/office/drawing/2014/main" id="{A5AA4FE1-C1B8-4C06-8451-D9D6DCD46717}"/>
            </a:ext>
          </a:extLst>
        </xdr:cNvPr>
        <xdr:cNvSpPr/>
      </xdr:nvSpPr>
      <xdr:spPr>
        <a:xfrm rot="5400000">
          <a:off x="2657480" y="6934199"/>
          <a:ext cx="180975" cy="3076575"/>
        </a:xfrm>
        <a:prstGeom prst="leftBrace">
          <a:avLst>
            <a:gd name="adj1" fmla="val 34333"/>
            <a:gd name="adj2" fmla="val 50000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447675</xdr:colOff>
      <xdr:row>28</xdr:row>
      <xdr:rowOff>238125</xdr:rowOff>
    </xdr:from>
    <xdr:to>
      <xdr:col>4</xdr:col>
      <xdr:colOff>1866900</xdr:colOff>
      <xdr:row>32</xdr:row>
      <xdr:rowOff>57150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9D89E662-35BB-48FC-9AC8-69EBD4CB8881}"/>
            </a:ext>
          </a:extLst>
        </xdr:cNvPr>
        <xdr:cNvSpPr/>
      </xdr:nvSpPr>
      <xdr:spPr>
        <a:xfrm>
          <a:off x="5105400" y="8096250"/>
          <a:ext cx="1419225" cy="762000"/>
        </a:xfrm>
        <a:prstGeom prst="ellipse">
          <a:avLst/>
        </a:prstGeom>
        <a:noFill/>
        <a:ln w="57150">
          <a:solidFill>
            <a:srgbClr val="FF0000"/>
          </a:solidFill>
          <a:prstDash val="dashDot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1276350</xdr:colOff>
      <xdr:row>28</xdr:row>
      <xdr:rowOff>19049</xdr:rowOff>
    </xdr:from>
    <xdr:to>
      <xdr:col>2</xdr:col>
      <xdr:colOff>1304925</xdr:colOff>
      <xdr:row>28</xdr:row>
      <xdr:rowOff>352425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B9DC3ACE-08D2-4A0E-A6F5-A289586BDE4A}"/>
            </a:ext>
          </a:extLst>
        </xdr:cNvPr>
        <xdr:cNvSpPr txBox="1"/>
      </xdr:nvSpPr>
      <xdr:spPr>
        <a:xfrm>
          <a:off x="2038350" y="7877174"/>
          <a:ext cx="1524000" cy="333376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MODA: 4 VECES</a:t>
          </a:r>
        </a:p>
      </xdr:txBody>
    </xdr:sp>
    <xdr:clientData/>
  </xdr:twoCellAnchor>
  <xdr:twoCellAnchor>
    <xdr:from>
      <xdr:col>4</xdr:col>
      <xdr:colOff>647699</xdr:colOff>
      <xdr:row>26</xdr:row>
      <xdr:rowOff>19049</xdr:rowOff>
    </xdr:from>
    <xdr:to>
      <xdr:col>6</xdr:col>
      <xdr:colOff>600074</xdr:colOff>
      <xdr:row>28</xdr:row>
      <xdr:rowOff>295275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7104B434-9175-4724-B867-D70DCA488E72}"/>
            </a:ext>
          </a:extLst>
        </xdr:cNvPr>
        <xdr:cNvSpPr txBox="1"/>
      </xdr:nvSpPr>
      <xdr:spPr>
        <a:xfrm>
          <a:off x="6124574" y="7400924"/>
          <a:ext cx="2924175" cy="752476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MEDIANA: Al ser par el total de datos, se promedia los 2 valores del medio para hallar su mediana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9</xdr:row>
      <xdr:rowOff>9524</xdr:rowOff>
    </xdr:from>
    <xdr:to>
      <xdr:col>9</xdr:col>
      <xdr:colOff>228601</xdr:colOff>
      <xdr:row>18</xdr:row>
      <xdr:rowOff>47624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71628313-DD5B-4D77-B18D-57731A1F36E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43975" y="4095749"/>
              <a:ext cx="3267076" cy="2419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</xdr:col>
      <xdr:colOff>695325</xdr:colOff>
      <xdr:row>18</xdr:row>
      <xdr:rowOff>66674</xdr:rowOff>
    </xdr:from>
    <xdr:to>
      <xdr:col>5</xdr:col>
      <xdr:colOff>1743075</xdr:colOff>
      <xdr:row>27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A32E881-176C-4E57-8628-450FA3128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1181100</xdr:colOff>
      <xdr:row>10</xdr:row>
      <xdr:rowOff>190499</xdr:rowOff>
    </xdr:from>
    <xdr:to>
      <xdr:col>9</xdr:col>
      <xdr:colOff>200025</xdr:colOff>
      <xdr:row>11</xdr:row>
      <xdr:rowOff>152399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237E17C8-F248-4760-AC25-F7DDB6016309}"/>
            </a:ext>
          </a:extLst>
        </xdr:cNvPr>
        <xdr:cNvSpPr txBox="1"/>
      </xdr:nvSpPr>
      <xdr:spPr>
        <a:xfrm>
          <a:off x="10963275" y="12363449"/>
          <a:ext cx="1066800" cy="228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Cuartil 4</a:t>
          </a:r>
        </a:p>
      </xdr:txBody>
    </xdr:sp>
    <xdr:clientData/>
  </xdr:twoCellAnchor>
  <xdr:twoCellAnchor>
    <xdr:from>
      <xdr:col>7</xdr:col>
      <xdr:colOff>1085850</xdr:colOff>
      <xdr:row>16</xdr:row>
      <xdr:rowOff>114299</xdr:rowOff>
    </xdr:from>
    <xdr:to>
      <xdr:col>9</xdr:col>
      <xdr:colOff>104775</xdr:colOff>
      <xdr:row>17</xdr:row>
      <xdr:rowOff>66674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E19D267F-B1E3-49DF-B453-354053117759}"/>
            </a:ext>
          </a:extLst>
        </xdr:cNvPr>
        <xdr:cNvSpPr txBox="1"/>
      </xdr:nvSpPr>
      <xdr:spPr>
        <a:xfrm>
          <a:off x="10868025" y="13887449"/>
          <a:ext cx="1066800" cy="228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Cuartil 0</a:t>
          </a:r>
        </a:p>
      </xdr:txBody>
    </xdr:sp>
    <xdr:clientData/>
  </xdr:twoCellAnchor>
  <xdr:twoCellAnchor>
    <xdr:from>
      <xdr:col>8</xdr:col>
      <xdr:colOff>276225</xdr:colOff>
      <xdr:row>15</xdr:row>
      <xdr:rowOff>38099</xdr:rowOff>
    </xdr:from>
    <xdr:to>
      <xdr:col>9</xdr:col>
      <xdr:colOff>581025</xdr:colOff>
      <xdr:row>15</xdr:row>
      <xdr:rowOff>266699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8C7B6A13-1D1E-40BA-82B5-153F57EEE096}"/>
            </a:ext>
          </a:extLst>
        </xdr:cNvPr>
        <xdr:cNvSpPr txBox="1"/>
      </xdr:nvSpPr>
      <xdr:spPr>
        <a:xfrm>
          <a:off x="11344275" y="13544549"/>
          <a:ext cx="1066800" cy="228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Cuartil 1</a:t>
          </a:r>
        </a:p>
      </xdr:txBody>
    </xdr:sp>
    <xdr:clientData/>
  </xdr:twoCellAnchor>
  <xdr:twoCellAnchor>
    <xdr:from>
      <xdr:col>8</xdr:col>
      <xdr:colOff>266700</xdr:colOff>
      <xdr:row>14</xdr:row>
      <xdr:rowOff>28574</xdr:rowOff>
    </xdr:from>
    <xdr:to>
      <xdr:col>9</xdr:col>
      <xdr:colOff>571500</xdr:colOff>
      <xdr:row>14</xdr:row>
      <xdr:rowOff>257174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24252938-24ED-456B-AC5B-0496AAC42097}"/>
            </a:ext>
          </a:extLst>
        </xdr:cNvPr>
        <xdr:cNvSpPr txBox="1"/>
      </xdr:nvSpPr>
      <xdr:spPr>
        <a:xfrm>
          <a:off x="11334750" y="13268324"/>
          <a:ext cx="1066800" cy="228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Cuartil 2</a:t>
          </a:r>
        </a:p>
      </xdr:txBody>
    </xdr:sp>
    <xdr:clientData/>
  </xdr:twoCellAnchor>
  <xdr:twoCellAnchor>
    <xdr:from>
      <xdr:col>8</xdr:col>
      <xdr:colOff>285750</xdr:colOff>
      <xdr:row>13</xdr:row>
      <xdr:rowOff>38099</xdr:rowOff>
    </xdr:from>
    <xdr:to>
      <xdr:col>9</xdr:col>
      <xdr:colOff>590550</xdr:colOff>
      <xdr:row>13</xdr:row>
      <xdr:rowOff>266699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BF14F588-D78A-4B4C-B82F-08385CE5D64A}"/>
            </a:ext>
          </a:extLst>
        </xdr:cNvPr>
        <xdr:cNvSpPr txBox="1"/>
      </xdr:nvSpPr>
      <xdr:spPr>
        <a:xfrm>
          <a:off x="11353800" y="13011149"/>
          <a:ext cx="1066800" cy="228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400" b="1"/>
            <a:t>Cuartil 3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14-AV003LA" refreshedDate="43588.96203923611" createdVersion="6" refreshedVersion="6" minRefreshableVersion="3" recordCount="40" xr:uid="{160E8447-16D2-47DD-AD6B-D14666C45F42}">
  <cacheSource type="worksheet">
    <worksheetSource ref="C42:C82" sheet="Clase 5"/>
  </cacheSource>
  <cacheFields count="1">
    <cacheField name="CAMAS VENDIDAS" numFmtId="0">
      <sharedItems containsSemiMixedTypes="0" containsString="0" containsNumber="1" containsInteger="1" minValue="1" maxValue="6" count="6">
        <n v="3"/>
        <n v="4"/>
        <n v="2"/>
        <n v="5"/>
        <n v="6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x v="0"/>
  </r>
  <r>
    <x v="1"/>
  </r>
  <r>
    <x v="2"/>
  </r>
  <r>
    <x v="3"/>
  </r>
  <r>
    <x v="3"/>
  </r>
  <r>
    <x v="3"/>
  </r>
  <r>
    <x v="0"/>
  </r>
  <r>
    <x v="1"/>
  </r>
  <r>
    <x v="0"/>
  </r>
  <r>
    <x v="1"/>
  </r>
  <r>
    <x v="2"/>
  </r>
  <r>
    <x v="0"/>
  </r>
  <r>
    <x v="1"/>
  </r>
  <r>
    <x v="4"/>
  </r>
  <r>
    <x v="5"/>
  </r>
  <r>
    <x v="2"/>
  </r>
  <r>
    <x v="0"/>
  </r>
  <r>
    <x v="1"/>
  </r>
  <r>
    <x v="0"/>
  </r>
  <r>
    <x v="1"/>
  </r>
  <r>
    <x v="2"/>
  </r>
  <r>
    <x v="4"/>
  </r>
  <r>
    <x v="4"/>
  </r>
  <r>
    <x v="5"/>
  </r>
  <r>
    <x v="2"/>
  </r>
  <r>
    <x v="0"/>
  </r>
  <r>
    <x v="1"/>
  </r>
  <r>
    <x v="0"/>
  </r>
  <r>
    <x v="1"/>
  </r>
  <r>
    <x v="2"/>
  </r>
  <r>
    <x v="3"/>
  </r>
  <r>
    <x v="5"/>
  </r>
  <r>
    <x v="2"/>
  </r>
  <r>
    <x v="0"/>
  </r>
  <r>
    <x v="3"/>
  </r>
  <r>
    <x v="1"/>
  </r>
  <r>
    <x v="4"/>
  </r>
  <r>
    <x v="2"/>
  </r>
  <r>
    <x v="0"/>
  </r>
  <r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A18D67-0908-4FE6-B4B2-57134B806E50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">
  <location ref="M20:N27" firstHeaderRow="1" firstDataRow="1" firstDataCol="1"/>
  <pivotFields count="1">
    <pivotField axis="axisRow" dataField="1" showAll="0">
      <items count="7">
        <item x="5"/>
        <item x="2"/>
        <item x="0"/>
        <item x="1"/>
        <item x="3"/>
        <item x="4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uenta de CAMAS VENDIDAS" fld="0" subtotal="count" baseField="0" baseItem="152"/>
  </dataFields>
  <chartFormats count="2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showGridLines="0" tabSelected="1" zoomScale="120" zoomScaleNormal="120" workbookViewId="0">
      <selection activeCell="G24" sqref="G24"/>
    </sheetView>
  </sheetViews>
  <sheetFormatPr baseColWidth="10" defaultRowHeight="15" x14ac:dyDescent="0.25"/>
  <cols>
    <col min="2" max="2" width="25.7109375" customWidth="1"/>
    <col min="3" max="3" width="15.7109375" bestFit="1" customWidth="1"/>
    <col min="4" max="4" width="21.140625" bestFit="1" customWidth="1"/>
    <col min="5" max="5" width="19.28515625" bestFit="1" customWidth="1"/>
    <col min="6" max="6" width="12.85546875" customWidth="1"/>
    <col min="7" max="7" width="44.42578125" bestFit="1" customWidth="1"/>
  </cols>
  <sheetData>
    <row r="2" spans="1:7" ht="21" x14ac:dyDescent="0.25">
      <c r="B2" s="1" t="str">
        <f>B4&amp;", "&amp;B6&amp;" y "&amp;B8</f>
        <v>CONTAR, CONTAR.BLANCO y CONTARA</v>
      </c>
    </row>
    <row r="3" spans="1:7" ht="21.75" thickBot="1" x14ac:dyDescent="0.4">
      <c r="B3" s="51" t="s">
        <v>0</v>
      </c>
      <c r="C3" s="77" t="s">
        <v>1</v>
      </c>
      <c r="D3" s="78"/>
      <c r="E3" s="78"/>
      <c r="F3" s="78"/>
      <c r="G3" s="78"/>
    </row>
    <row r="4" spans="1:7" ht="18.75" x14ac:dyDescent="0.25">
      <c r="B4" s="73" t="s">
        <v>2</v>
      </c>
      <c r="C4" s="79" t="s">
        <v>108</v>
      </c>
      <c r="D4" s="79"/>
      <c r="E4" s="79"/>
      <c r="F4" s="79"/>
      <c r="G4" s="80"/>
    </row>
    <row r="5" spans="1:7" ht="56.25" customHeight="1" thickBot="1" x14ac:dyDescent="0.3">
      <c r="B5" s="74"/>
      <c r="C5" s="75" t="s">
        <v>121</v>
      </c>
      <c r="D5" s="75"/>
      <c r="E5" s="75"/>
      <c r="F5" s="75"/>
      <c r="G5" s="52" t="s">
        <v>138</v>
      </c>
    </row>
    <row r="6" spans="1:7" ht="18.75" x14ac:dyDescent="0.25">
      <c r="B6" s="73" t="s">
        <v>3</v>
      </c>
      <c r="C6" s="81" t="s">
        <v>107</v>
      </c>
      <c r="D6" s="82"/>
      <c r="E6" s="82"/>
      <c r="F6" s="82"/>
      <c r="G6" s="83"/>
    </row>
    <row r="7" spans="1:7" ht="36.75" customHeight="1" thickBot="1" x14ac:dyDescent="0.3">
      <c r="B7" s="74"/>
      <c r="C7" s="76" t="s">
        <v>123</v>
      </c>
      <c r="D7" s="76"/>
      <c r="E7" s="76"/>
      <c r="F7" s="76"/>
      <c r="G7" s="52" t="s">
        <v>125</v>
      </c>
    </row>
    <row r="8" spans="1:7" ht="18.75" x14ac:dyDescent="0.25">
      <c r="B8" s="73" t="s">
        <v>4</v>
      </c>
      <c r="C8" s="81" t="s">
        <v>109</v>
      </c>
      <c r="D8" s="82"/>
      <c r="E8" s="82"/>
      <c r="F8" s="82"/>
      <c r="G8" s="83"/>
    </row>
    <row r="9" spans="1:7" ht="59.25" customHeight="1" thickBot="1" x14ac:dyDescent="0.3">
      <c r="B9" s="74"/>
      <c r="C9" s="75" t="s">
        <v>122</v>
      </c>
      <c r="D9" s="75"/>
      <c r="E9" s="75"/>
      <c r="F9" s="75"/>
      <c r="G9" s="52" t="s">
        <v>130</v>
      </c>
    </row>
    <row r="11" spans="1:7" ht="15" customHeight="1" x14ac:dyDescent="0.25">
      <c r="B11" s="72" t="s">
        <v>65</v>
      </c>
    </row>
    <row r="12" spans="1:7" ht="15" customHeight="1" x14ac:dyDescent="0.25">
      <c r="B12" s="72"/>
    </row>
    <row r="14" spans="1:7" ht="21" x14ac:dyDescent="0.35">
      <c r="A14" s="71"/>
      <c r="B14" s="4" t="s">
        <v>137</v>
      </c>
      <c r="C14" s="4" t="s">
        <v>24</v>
      </c>
      <c r="D14" s="7" t="s">
        <v>7</v>
      </c>
      <c r="E14" s="4" t="s">
        <v>26</v>
      </c>
      <c r="G14" s="45" t="s">
        <v>104</v>
      </c>
    </row>
    <row r="15" spans="1:7" ht="15.75" customHeight="1" x14ac:dyDescent="0.25">
      <c r="A15" s="71"/>
      <c r="B15" s="5" t="s">
        <v>15</v>
      </c>
      <c r="C15" s="5" t="s">
        <v>25</v>
      </c>
      <c r="D15" s="6">
        <v>43284</v>
      </c>
      <c r="E15" s="6"/>
      <c r="F15" s="8"/>
      <c r="G15" s="46">
        <f>COUNT(D15:D23)</f>
        <v>9</v>
      </c>
    </row>
    <row r="16" spans="1:7" ht="15.75" customHeight="1" x14ac:dyDescent="0.25">
      <c r="A16" s="71"/>
      <c r="B16" s="5" t="s">
        <v>16</v>
      </c>
      <c r="C16" s="5"/>
      <c r="D16" s="6">
        <v>43284</v>
      </c>
      <c r="E16" s="6"/>
      <c r="G16" s="45" t="s">
        <v>105</v>
      </c>
    </row>
    <row r="17" spans="1:7" ht="15.75" customHeight="1" x14ac:dyDescent="0.25">
      <c r="A17" s="71"/>
      <c r="B17" s="5" t="s">
        <v>17</v>
      </c>
      <c r="C17" s="5"/>
      <c r="D17" s="6">
        <v>43284</v>
      </c>
      <c r="E17" s="6">
        <v>43480</v>
      </c>
      <c r="G17" s="46">
        <f>COUNTA(C15:C23)</f>
        <v>5</v>
      </c>
    </row>
    <row r="18" spans="1:7" ht="15.75" customHeight="1" x14ac:dyDescent="0.25">
      <c r="A18" s="71"/>
      <c r="B18" s="5" t="s">
        <v>18</v>
      </c>
      <c r="C18" s="5" t="s">
        <v>25</v>
      </c>
      <c r="D18" s="6">
        <v>43284</v>
      </c>
      <c r="E18" s="6"/>
      <c r="G18" s="70" t="s">
        <v>106</v>
      </c>
    </row>
    <row r="19" spans="1:7" ht="15.75" customHeight="1" x14ac:dyDescent="0.25">
      <c r="A19" s="71"/>
      <c r="B19" s="5" t="s">
        <v>19</v>
      </c>
      <c r="C19" s="5"/>
      <c r="D19" s="6">
        <v>43284</v>
      </c>
      <c r="E19" s="6">
        <v>43449</v>
      </c>
      <c r="G19" s="70"/>
    </row>
    <row r="20" spans="1:7" ht="15.75" customHeight="1" x14ac:dyDescent="0.25">
      <c r="A20" s="71"/>
      <c r="B20" s="5" t="s">
        <v>20</v>
      </c>
      <c r="C20" s="5"/>
      <c r="D20" s="6">
        <v>43285</v>
      </c>
      <c r="E20" s="6">
        <v>43454</v>
      </c>
      <c r="G20" s="70"/>
    </row>
    <row r="21" spans="1:7" ht="15.75" customHeight="1" x14ac:dyDescent="0.25">
      <c r="A21" s="71"/>
      <c r="B21" s="5" t="s">
        <v>21</v>
      </c>
      <c r="C21" s="5" t="s">
        <v>25</v>
      </c>
      <c r="D21" s="6">
        <v>43285</v>
      </c>
      <c r="E21" s="6">
        <v>43463</v>
      </c>
      <c r="G21" s="46">
        <f>COUNTBLANK(E15:E23)</f>
        <v>5</v>
      </c>
    </row>
    <row r="22" spans="1:7" ht="15.75" customHeight="1" x14ac:dyDescent="0.25">
      <c r="A22" s="71"/>
      <c r="B22" s="5" t="s">
        <v>22</v>
      </c>
      <c r="C22" s="5" t="s">
        <v>25</v>
      </c>
      <c r="D22" s="6">
        <v>43285</v>
      </c>
      <c r="E22" s="9"/>
    </row>
    <row r="23" spans="1:7" ht="15.75" customHeight="1" x14ac:dyDescent="0.25">
      <c r="A23" s="71"/>
      <c r="B23" s="5" t="s">
        <v>23</v>
      </c>
      <c r="C23" s="5" t="s">
        <v>25</v>
      </c>
      <c r="D23" s="6">
        <v>43285</v>
      </c>
      <c r="E23" s="9"/>
    </row>
  </sheetData>
  <mergeCells count="13">
    <mergeCell ref="B4:B5"/>
    <mergeCell ref="C5:F5"/>
    <mergeCell ref="C7:F7"/>
    <mergeCell ref="C9:F9"/>
    <mergeCell ref="C3:G3"/>
    <mergeCell ref="C4:G4"/>
    <mergeCell ref="C6:G6"/>
    <mergeCell ref="C8:G8"/>
    <mergeCell ref="G18:G20"/>
    <mergeCell ref="A14:A23"/>
    <mergeCell ref="B11:B12"/>
    <mergeCell ref="B6:B7"/>
    <mergeCell ref="B8:B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0"/>
  <sheetViews>
    <sheetView showGridLines="0" zoomScale="120" zoomScaleNormal="120" workbookViewId="0">
      <selection activeCell="G16" sqref="G16:H16"/>
    </sheetView>
  </sheetViews>
  <sheetFormatPr baseColWidth="10" defaultRowHeight="15" x14ac:dyDescent="0.25"/>
  <cols>
    <col min="1" max="1" width="2.85546875" customWidth="1"/>
    <col min="2" max="2" width="26" customWidth="1"/>
    <col min="3" max="3" width="13" bestFit="1" customWidth="1"/>
    <col min="4" max="4" width="14.5703125" bestFit="1" customWidth="1"/>
    <col min="5" max="5" width="10.7109375" customWidth="1"/>
    <col min="6" max="6" width="8.5703125" customWidth="1"/>
    <col min="7" max="7" width="38.7109375" customWidth="1"/>
    <col min="8" max="8" width="40.28515625" customWidth="1"/>
  </cols>
  <sheetData>
    <row r="1" spans="2:9" x14ac:dyDescent="0.25">
      <c r="F1" s="53"/>
    </row>
    <row r="2" spans="2:9" ht="21" x14ac:dyDescent="0.25">
      <c r="B2" s="1" t="str">
        <f>B4&amp;" y "&amp;B6</f>
        <v>CONTAR.SI y CONTAR.SI.CONJUNTO</v>
      </c>
      <c r="F2" s="53"/>
    </row>
    <row r="3" spans="2:9" ht="21" x14ac:dyDescent="0.35">
      <c r="B3" s="50" t="s">
        <v>0</v>
      </c>
      <c r="C3" s="77" t="s">
        <v>1</v>
      </c>
      <c r="D3" s="78"/>
      <c r="E3" s="78"/>
      <c r="F3" s="78"/>
      <c r="G3" s="78"/>
      <c r="H3" s="78"/>
    </row>
    <row r="4" spans="2:9" ht="18.75" x14ac:dyDescent="0.25">
      <c r="B4" s="93" t="s">
        <v>27</v>
      </c>
      <c r="C4" s="86" t="s">
        <v>110</v>
      </c>
      <c r="D4" s="86"/>
      <c r="E4" s="86"/>
      <c r="F4" s="86"/>
      <c r="G4" s="86"/>
      <c r="H4" s="86"/>
      <c r="I4" s="49"/>
    </row>
    <row r="5" spans="2:9" ht="43.5" customHeight="1" x14ac:dyDescent="0.25">
      <c r="B5" s="93"/>
      <c r="C5" s="88" t="s">
        <v>124</v>
      </c>
      <c r="D5" s="89"/>
      <c r="E5" s="89"/>
      <c r="F5" s="89"/>
      <c r="G5" s="89"/>
      <c r="H5" s="48" t="s">
        <v>140</v>
      </c>
    </row>
    <row r="6" spans="2:9" ht="18.75" customHeight="1" x14ac:dyDescent="0.25">
      <c r="B6" s="94" t="s">
        <v>28</v>
      </c>
      <c r="C6" s="86" t="s">
        <v>111</v>
      </c>
      <c r="D6" s="86"/>
      <c r="E6" s="86"/>
      <c r="F6" s="86"/>
      <c r="G6" s="86"/>
      <c r="H6" s="86"/>
    </row>
    <row r="7" spans="2:9" ht="118.5" customHeight="1" x14ac:dyDescent="0.25">
      <c r="B7" s="95"/>
      <c r="C7" s="90" t="s">
        <v>139</v>
      </c>
      <c r="D7" s="91"/>
      <c r="E7" s="91"/>
      <c r="F7" s="91"/>
      <c r="G7" s="92"/>
      <c r="H7" s="48" t="s">
        <v>142</v>
      </c>
    </row>
    <row r="8" spans="2:9" ht="133.5" customHeight="1" x14ac:dyDescent="0.25"/>
    <row r="9" spans="2:9" ht="19.5" customHeight="1" x14ac:dyDescent="0.25">
      <c r="B9" s="72" t="s">
        <v>65</v>
      </c>
    </row>
    <row r="10" spans="2:9" ht="19.5" customHeight="1" x14ac:dyDescent="0.25">
      <c r="B10" s="72"/>
    </row>
    <row r="11" spans="2:9" ht="21" x14ac:dyDescent="0.35">
      <c r="B11" s="4" t="s">
        <v>5</v>
      </c>
      <c r="C11" s="4" t="s">
        <v>6</v>
      </c>
      <c r="D11" s="7" t="s">
        <v>34</v>
      </c>
      <c r="E11" s="7" t="s">
        <v>35</v>
      </c>
      <c r="G11" s="87" t="s">
        <v>141</v>
      </c>
      <c r="H11" s="87"/>
    </row>
    <row r="12" spans="2:9" ht="21" x14ac:dyDescent="0.25">
      <c r="B12" s="5" t="s">
        <v>29</v>
      </c>
      <c r="C12" s="5" t="s">
        <v>9</v>
      </c>
      <c r="D12" s="10" t="s">
        <v>13</v>
      </c>
      <c r="E12" s="10">
        <v>1900</v>
      </c>
      <c r="G12" s="84">
        <f>COUNTIF(C12:C20,"femenino")</f>
        <v>3</v>
      </c>
      <c r="H12" s="84"/>
    </row>
    <row r="13" spans="2:9" ht="21" customHeight="1" x14ac:dyDescent="0.25">
      <c r="B13" s="5" t="s">
        <v>30</v>
      </c>
      <c r="C13" s="5" t="s">
        <v>10</v>
      </c>
      <c r="D13" s="10" t="s">
        <v>36</v>
      </c>
      <c r="E13" s="10">
        <v>2200</v>
      </c>
    </row>
    <row r="14" spans="2:9" ht="21" customHeight="1" x14ac:dyDescent="0.25">
      <c r="B14" s="5" t="s">
        <v>11</v>
      </c>
      <c r="C14" s="5" t="s">
        <v>10</v>
      </c>
      <c r="D14" s="10" t="s">
        <v>13</v>
      </c>
      <c r="E14" s="10">
        <v>1100</v>
      </c>
      <c r="G14" s="70" t="s">
        <v>143</v>
      </c>
      <c r="H14" s="70"/>
    </row>
    <row r="15" spans="2:9" ht="18.75" customHeight="1" x14ac:dyDescent="0.25">
      <c r="B15" s="5" t="s">
        <v>8</v>
      </c>
      <c r="C15" s="5" t="s">
        <v>9</v>
      </c>
      <c r="D15" s="10" t="s">
        <v>13</v>
      </c>
      <c r="E15" s="10">
        <v>1400</v>
      </c>
      <c r="G15" s="70"/>
      <c r="H15" s="70"/>
    </row>
    <row r="16" spans="2:9" ht="18.75" customHeight="1" x14ac:dyDescent="0.25">
      <c r="B16" s="5" t="s">
        <v>31</v>
      </c>
      <c r="C16" s="5" t="s">
        <v>10</v>
      </c>
      <c r="D16" s="10" t="s">
        <v>36</v>
      </c>
      <c r="E16" s="10">
        <v>1800</v>
      </c>
      <c r="G16" s="85">
        <f>COUNTIFS(D12:D20,"operador",E12:E20,"&gt;=1800")</f>
        <v>3</v>
      </c>
      <c r="H16" s="85"/>
    </row>
    <row r="17" spans="2:10" ht="18.75" customHeight="1" x14ac:dyDescent="0.25">
      <c r="B17" s="5" t="s">
        <v>14</v>
      </c>
      <c r="C17" s="5" t="s">
        <v>10</v>
      </c>
      <c r="D17" s="10" t="s">
        <v>13</v>
      </c>
      <c r="E17" s="10">
        <v>3300</v>
      </c>
      <c r="F17" s="11"/>
      <c r="G17" s="11"/>
      <c r="H17" s="11"/>
      <c r="I17" s="11"/>
      <c r="J17" s="11"/>
    </row>
    <row r="18" spans="2:10" ht="21" customHeight="1" x14ac:dyDescent="0.25">
      <c r="B18" s="5" t="s">
        <v>32</v>
      </c>
      <c r="C18" s="5" t="s">
        <v>10</v>
      </c>
      <c r="D18" s="10" t="s">
        <v>36</v>
      </c>
      <c r="E18" s="10">
        <v>2200</v>
      </c>
      <c r="F18" s="11"/>
      <c r="G18" s="11"/>
      <c r="H18" s="11"/>
      <c r="I18" s="11"/>
      <c r="J18" s="11"/>
    </row>
    <row r="19" spans="2:10" ht="18.75" x14ac:dyDescent="0.25">
      <c r="B19" s="5" t="s">
        <v>33</v>
      </c>
      <c r="C19" s="5" t="s">
        <v>9</v>
      </c>
      <c r="D19" s="10" t="s">
        <v>36</v>
      </c>
      <c r="E19" s="10">
        <v>1700</v>
      </c>
      <c r="F19" s="11"/>
      <c r="G19" s="11"/>
      <c r="H19" s="11"/>
      <c r="I19" s="11"/>
      <c r="J19" s="11"/>
    </row>
    <row r="20" spans="2:10" ht="18.75" x14ac:dyDescent="0.25">
      <c r="B20" s="5" t="s">
        <v>12</v>
      </c>
      <c r="C20" s="5" t="s">
        <v>10</v>
      </c>
      <c r="D20" s="10" t="s">
        <v>13</v>
      </c>
      <c r="E20" s="10">
        <v>1700</v>
      </c>
      <c r="F20" s="11"/>
    </row>
  </sheetData>
  <mergeCells count="12">
    <mergeCell ref="B9:B10"/>
    <mergeCell ref="G11:H11"/>
    <mergeCell ref="C5:G5"/>
    <mergeCell ref="C7:G7"/>
    <mergeCell ref="B4:B5"/>
    <mergeCell ref="B6:B7"/>
    <mergeCell ref="G12:H12"/>
    <mergeCell ref="G14:H15"/>
    <mergeCell ref="G16:H16"/>
    <mergeCell ref="C3:H3"/>
    <mergeCell ref="C4:H4"/>
    <mergeCell ref="C6:H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5"/>
  <sheetViews>
    <sheetView showGridLines="0" zoomScale="85" zoomScaleNormal="85" workbookViewId="0">
      <selection activeCell="I32" sqref="I32:N32"/>
    </sheetView>
  </sheetViews>
  <sheetFormatPr baseColWidth="10" defaultRowHeight="15" x14ac:dyDescent="0.25"/>
  <cols>
    <col min="1" max="1" width="2" customWidth="1"/>
    <col min="2" max="2" width="29.7109375" customWidth="1"/>
    <col min="3" max="3" width="14.140625" bestFit="1" customWidth="1"/>
    <col min="4" max="4" width="14.140625" customWidth="1"/>
    <col min="5" max="5" width="13" customWidth="1"/>
    <col min="6" max="6" width="16.140625" customWidth="1"/>
    <col min="7" max="7" width="14.42578125" customWidth="1"/>
    <col min="8" max="8" width="14.28515625" customWidth="1"/>
    <col min="9" max="11" width="13" customWidth="1"/>
    <col min="12" max="12" width="14.7109375" customWidth="1"/>
    <col min="13" max="13" width="11.28515625" customWidth="1"/>
    <col min="14" max="14" width="14.140625" customWidth="1"/>
  </cols>
  <sheetData>
    <row r="1" spans="2:14" ht="6.75" customHeight="1" x14ac:dyDescent="0.25"/>
    <row r="2" spans="2:14" ht="21" x14ac:dyDescent="0.25">
      <c r="B2" s="1" t="str">
        <f>B4&amp;", "&amp;B6&amp;", "&amp;B8&amp;" y "&amp;B10</f>
        <v>PROMEDIO, PROMEDIOA, PROMEDIO.SI  y PROMEDIO.SI.CONJUNTO</v>
      </c>
    </row>
    <row r="3" spans="2:14" ht="21.75" thickBot="1" x14ac:dyDescent="0.4">
      <c r="B3" s="50" t="s">
        <v>0</v>
      </c>
      <c r="C3" s="98" t="s">
        <v>1</v>
      </c>
      <c r="D3" s="98"/>
      <c r="E3" s="98"/>
      <c r="F3" s="98"/>
      <c r="G3" s="98"/>
      <c r="H3" s="98"/>
      <c r="I3" s="98"/>
      <c r="J3" s="98"/>
      <c r="K3" s="98"/>
      <c r="L3" s="98"/>
    </row>
    <row r="4" spans="2:14" ht="18.75" x14ac:dyDescent="0.25">
      <c r="B4" s="105" t="s">
        <v>37</v>
      </c>
      <c r="C4" s="96" t="s">
        <v>112</v>
      </c>
      <c r="D4" s="96"/>
      <c r="E4" s="96"/>
      <c r="F4" s="96"/>
      <c r="G4" s="96"/>
      <c r="H4" s="96"/>
      <c r="I4" s="96"/>
      <c r="J4" s="96"/>
      <c r="K4" s="96"/>
      <c r="L4" s="97"/>
      <c r="M4" s="3"/>
    </row>
    <row r="5" spans="2:14" ht="75" customHeight="1" thickBot="1" x14ac:dyDescent="0.3">
      <c r="B5" s="106"/>
      <c r="C5" s="75" t="s">
        <v>148</v>
      </c>
      <c r="D5" s="75"/>
      <c r="E5" s="75"/>
      <c r="F5" s="75"/>
      <c r="G5" s="75"/>
      <c r="H5" s="75"/>
      <c r="I5" s="75" t="s">
        <v>126</v>
      </c>
      <c r="J5" s="75"/>
      <c r="K5" s="75"/>
      <c r="L5" s="109"/>
      <c r="M5" s="3"/>
    </row>
    <row r="6" spans="2:14" ht="18.75" customHeight="1" x14ac:dyDescent="0.25">
      <c r="B6" s="107" t="s">
        <v>38</v>
      </c>
      <c r="C6" s="99" t="s">
        <v>146</v>
      </c>
      <c r="D6" s="99"/>
      <c r="E6" s="99"/>
      <c r="F6" s="99"/>
      <c r="G6" s="99"/>
      <c r="H6" s="99"/>
      <c r="I6" s="99"/>
      <c r="J6" s="99"/>
      <c r="K6" s="99"/>
      <c r="L6" s="100"/>
      <c r="M6" s="3"/>
    </row>
    <row r="7" spans="2:14" ht="78" customHeight="1" thickBot="1" x14ac:dyDescent="0.3">
      <c r="B7" s="108"/>
      <c r="C7" s="110" t="s">
        <v>147</v>
      </c>
      <c r="D7" s="111"/>
      <c r="E7" s="111"/>
      <c r="F7" s="111"/>
      <c r="G7" s="111"/>
      <c r="H7" s="111"/>
      <c r="I7" s="75" t="s">
        <v>152</v>
      </c>
      <c r="J7" s="75"/>
      <c r="K7" s="75"/>
      <c r="L7" s="109"/>
      <c r="M7" s="3"/>
    </row>
    <row r="8" spans="2:14" ht="18.75" customHeight="1" x14ac:dyDescent="0.25">
      <c r="B8" s="105" t="s">
        <v>39</v>
      </c>
      <c r="C8" s="103" t="s">
        <v>113</v>
      </c>
      <c r="D8" s="103"/>
      <c r="E8" s="103"/>
      <c r="F8" s="103"/>
      <c r="G8" s="103"/>
      <c r="H8" s="103"/>
      <c r="I8" s="103"/>
      <c r="J8" s="103"/>
      <c r="K8" s="103"/>
      <c r="L8" s="104"/>
    </row>
    <row r="9" spans="2:14" ht="61.5" customHeight="1" thickBot="1" x14ac:dyDescent="0.3">
      <c r="B9" s="108"/>
      <c r="C9" s="110" t="s">
        <v>129</v>
      </c>
      <c r="D9" s="111"/>
      <c r="E9" s="111"/>
      <c r="F9" s="111"/>
      <c r="G9" s="111"/>
      <c r="H9" s="111"/>
      <c r="I9" s="75" t="s">
        <v>128</v>
      </c>
      <c r="J9" s="75"/>
      <c r="K9" s="75"/>
      <c r="L9" s="109"/>
    </row>
    <row r="10" spans="2:14" ht="22.5" customHeight="1" x14ac:dyDescent="0.25">
      <c r="B10" s="105" t="s">
        <v>40</v>
      </c>
      <c r="C10" s="101" t="s">
        <v>114</v>
      </c>
      <c r="D10" s="101"/>
      <c r="E10" s="101"/>
      <c r="F10" s="101"/>
      <c r="G10" s="101"/>
      <c r="H10" s="101"/>
      <c r="I10" s="101"/>
      <c r="J10" s="101"/>
      <c r="K10" s="101"/>
      <c r="L10" s="102"/>
      <c r="M10" s="3"/>
    </row>
    <row r="11" spans="2:14" ht="80.25" customHeight="1" thickBot="1" x14ac:dyDescent="0.3">
      <c r="B11" s="108"/>
      <c r="C11" s="110" t="s">
        <v>151</v>
      </c>
      <c r="D11" s="111"/>
      <c r="E11" s="111"/>
      <c r="F11" s="111"/>
      <c r="G11" s="111"/>
      <c r="H11" s="111"/>
      <c r="I11" s="75" t="s">
        <v>127</v>
      </c>
      <c r="J11" s="75"/>
      <c r="K11" s="75"/>
      <c r="L11" s="109"/>
      <c r="M11" s="3"/>
    </row>
    <row r="12" spans="2:14" ht="18.75" x14ac:dyDescent="0.25">
      <c r="B12" s="12"/>
    </row>
    <row r="13" spans="2:14" ht="15" customHeight="1" x14ac:dyDescent="0.25">
      <c r="B13" s="72"/>
    </row>
    <row r="14" spans="2:14" ht="9.75" customHeight="1" x14ac:dyDescent="0.25">
      <c r="B14" s="72"/>
    </row>
    <row r="15" spans="2:14" ht="12.75" customHeight="1" thickBot="1" x14ac:dyDescent="0.3"/>
    <row r="16" spans="2:14" s="28" customFormat="1" ht="38.25" thickBot="1" x14ac:dyDescent="0.35">
      <c r="B16" s="55" t="s">
        <v>41</v>
      </c>
      <c r="C16" s="56" t="s">
        <v>42</v>
      </c>
      <c r="D16" s="57" t="s">
        <v>43</v>
      </c>
      <c r="E16" s="57" t="s">
        <v>44</v>
      </c>
      <c r="F16" s="56" t="s">
        <v>45</v>
      </c>
      <c r="G16" s="58" t="s">
        <v>46</v>
      </c>
      <c r="I16"/>
      <c r="J16"/>
      <c r="K16"/>
      <c r="L16"/>
      <c r="M16"/>
      <c r="N16"/>
    </row>
    <row r="17" spans="2:14" s="28" customFormat="1" ht="20.25" thickBot="1" x14ac:dyDescent="0.35">
      <c r="B17" s="13" t="s">
        <v>52</v>
      </c>
      <c r="C17" s="14" t="s">
        <v>47</v>
      </c>
      <c r="D17" s="15">
        <v>3</v>
      </c>
      <c r="E17" s="16">
        <v>30</v>
      </c>
      <c r="F17" s="14">
        <f>D17*E17</f>
        <v>90</v>
      </c>
      <c r="G17" s="17">
        <f>F17*0.15</f>
        <v>13.5</v>
      </c>
      <c r="I17" s="114" t="s">
        <v>56</v>
      </c>
      <c r="J17" s="115"/>
      <c r="K17" s="115"/>
      <c r="L17" s="115"/>
      <c r="M17" s="115"/>
      <c r="N17" s="116"/>
    </row>
    <row r="18" spans="2:14" s="28" customFormat="1" ht="20.25" thickBot="1" x14ac:dyDescent="0.35">
      <c r="B18" s="18" t="s">
        <v>52</v>
      </c>
      <c r="C18" s="19" t="s">
        <v>48</v>
      </c>
      <c r="D18" s="20">
        <v>10</v>
      </c>
      <c r="E18" s="21">
        <v>20</v>
      </c>
      <c r="F18" s="19">
        <f t="shared" ref="F18:F28" si="0">D18*E18</f>
        <v>200</v>
      </c>
      <c r="G18" s="22">
        <f t="shared" ref="G18:G28" si="1">F18*0.15</f>
        <v>30</v>
      </c>
      <c r="I18" s="126">
        <f>AVERAGE(F17:F34)</f>
        <v>230.58823529411765</v>
      </c>
      <c r="J18" s="126"/>
      <c r="K18" s="126"/>
      <c r="L18" s="126"/>
      <c r="M18" s="126"/>
      <c r="N18" s="126"/>
    </row>
    <row r="19" spans="2:14" s="28" customFormat="1" ht="38.25" thickBot="1" x14ac:dyDescent="0.35">
      <c r="B19" s="18" t="s">
        <v>52</v>
      </c>
      <c r="C19" s="19" t="s">
        <v>54</v>
      </c>
      <c r="D19" s="20">
        <v>12</v>
      </c>
      <c r="E19" s="21">
        <v>15</v>
      </c>
      <c r="F19" s="19">
        <f t="shared" si="0"/>
        <v>180</v>
      </c>
      <c r="G19" s="22">
        <f t="shared" si="1"/>
        <v>27</v>
      </c>
      <c r="I19" s="114" t="s">
        <v>149</v>
      </c>
      <c r="J19" s="115"/>
      <c r="K19" s="115"/>
      <c r="L19" s="115"/>
      <c r="M19" s="115"/>
      <c r="N19" s="116"/>
    </row>
    <row r="20" spans="2:14" s="28" customFormat="1" ht="18.75" customHeight="1" thickBot="1" x14ac:dyDescent="0.35">
      <c r="B20" s="18" t="s">
        <v>52</v>
      </c>
      <c r="C20" s="19" t="s">
        <v>49</v>
      </c>
      <c r="D20" s="20">
        <v>2.5</v>
      </c>
      <c r="E20" s="21">
        <v>20</v>
      </c>
      <c r="F20" s="19">
        <f t="shared" si="0"/>
        <v>50</v>
      </c>
      <c r="G20" s="22">
        <f t="shared" si="1"/>
        <v>7.5</v>
      </c>
      <c r="I20" s="34" t="s">
        <v>52</v>
      </c>
      <c r="J20" s="43">
        <f>AVERAGE(G17:G22)</f>
        <v>28</v>
      </c>
      <c r="K20" s="34" t="s">
        <v>53</v>
      </c>
      <c r="L20" s="43">
        <f>AVERAGE(G23:G28)</f>
        <v>32.5</v>
      </c>
      <c r="M20" s="34" t="s">
        <v>59</v>
      </c>
      <c r="N20" s="34">
        <f>AVERAGE(G29:G34)</f>
        <v>37.5</v>
      </c>
    </row>
    <row r="21" spans="2:14" s="28" customFormat="1" ht="18.75" customHeight="1" thickBot="1" x14ac:dyDescent="0.35">
      <c r="B21" s="18" t="s">
        <v>52</v>
      </c>
      <c r="C21" s="19" t="s">
        <v>55</v>
      </c>
      <c r="D21" s="20">
        <v>15</v>
      </c>
      <c r="E21" s="21">
        <v>20</v>
      </c>
      <c r="F21" s="19">
        <f t="shared" si="0"/>
        <v>300</v>
      </c>
      <c r="G21" s="22">
        <f t="shared" si="1"/>
        <v>45</v>
      </c>
      <c r="I21" s="114" t="s">
        <v>58</v>
      </c>
      <c r="J21" s="115"/>
      <c r="K21" s="115"/>
      <c r="L21" s="115"/>
      <c r="M21" s="115"/>
      <c r="N21" s="116"/>
    </row>
    <row r="22" spans="2:14" s="28" customFormat="1" ht="19.5" customHeight="1" thickBot="1" x14ac:dyDescent="0.35">
      <c r="B22" s="23" t="s">
        <v>52</v>
      </c>
      <c r="C22" s="24" t="s">
        <v>50</v>
      </c>
      <c r="D22" s="25">
        <v>25</v>
      </c>
      <c r="E22" s="27">
        <v>20</v>
      </c>
      <c r="F22" s="24">
        <v>300</v>
      </c>
      <c r="G22" s="26">
        <v>45</v>
      </c>
      <c r="I22" s="127">
        <f>AVERAGEA(F29:F34)</f>
        <v>250</v>
      </c>
      <c r="J22" s="127"/>
      <c r="K22" s="127"/>
      <c r="L22" s="127">
        <f>AVERAGE(F29:F34)</f>
        <v>300</v>
      </c>
      <c r="M22" s="127"/>
      <c r="N22" s="127"/>
    </row>
    <row r="23" spans="2:14" s="28" customFormat="1" ht="18.75" customHeight="1" thickBot="1" x14ac:dyDescent="0.35">
      <c r="B23" s="13" t="s">
        <v>53</v>
      </c>
      <c r="C23" s="14" t="s">
        <v>49</v>
      </c>
      <c r="D23" s="15">
        <v>2.5</v>
      </c>
      <c r="E23" s="16">
        <v>40</v>
      </c>
      <c r="F23" s="14">
        <f t="shared" si="0"/>
        <v>100</v>
      </c>
      <c r="G23" s="17">
        <f t="shared" si="1"/>
        <v>15</v>
      </c>
      <c r="I23" s="114" t="s">
        <v>150</v>
      </c>
      <c r="J23" s="115"/>
      <c r="K23" s="115"/>
      <c r="L23" s="115"/>
      <c r="M23" s="115"/>
      <c r="N23" s="116"/>
    </row>
    <row r="24" spans="2:14" s="28" customFormat="1" ht="18.75" customHeight="1" thickBot="1" x14ac:dyDescent="0.35">
      <c r="B24" s="18" t="s">
        <v>53</v>
      </c>
      <c r="C24" s="19" t="s">
        <v>47</v>
      </c>
      <c r="D24" s="20">
        <v>3</v>
      </c>
      <c r="E24" s="21">
        <v>30</v>
      </c>
      <c r="F24" s="19">
        <f t="shared" si="0"/>
        <v>90</v>
      </c>
      <c r="G24" s="22">
        <f t="shared" si="1"/>
        <v>13.5</v>
      </c>
      <c r="I24" s="127">
        <f>AVERAGEIF(C17:C28,"Bolsa x 10",F17:F28)</f>
        <v>280</v>
      </c>
      <c r="J24" s="127"/>
      <c r="K24" s="127"/>
      <c r="L24" s="127"/>
      <c r="M24" s="127"/>
      <c r="N24" s="127"/>
    </row>
    <row r="25" spans="2:14" s="28" customFormat="1" ht="18.75" x14ac:dyDescent="0.3">
      <c r="B25" s="18" t="s">
        <v>53</v>
      </c>
      <c r="C25" s="19" t="s">
        <v>48</v>
      </c>
      <c r="D25" s="20">
        <v>12</v>
      </c>
      <c r="E25" s="21">
        <v>30</v>
      </c>
      <c r="F25" s="19">
        <f t="shared" si="0"/>
        <v>360</v>
      </c>
      <c r="G25" s="22">
        <f t="shared" si="1"/>
        <v>54</v>
      </c>
      <c r="I25" s="117" t="s">
        <v>153</v>
      </c>
      <c r="J25" s="118"/>
      <c r="K25" s="118"/>
      <c r="L25" s="118"/>
      <c r="M25" s="118"/>
      <c r="N25" s="119"/>
    </row>
    <row r="26" spans="2:14" s="28" customFormat="1" ht="18.75" x14ac:dyDescent="0.3">
      <c r="B26" s="18" t="s">
        <v>53</v>
      </c>
      <c r="C26" s="19" t="s">
        <v>54</v>
      </c>
      <c r="D26" s="20">
        <v>10</v>
      </c>
      <c r="E26" s="21">
        <v>20</v>
      </c>
      <c r="F26" s="19">
        <f t="shared" si="0"/>
        <v>200</v>
      </c>
      <c r="G26" s="22">
        <f t="shared" si="1"/>
        <v>30</v>
      </c>
      <c r="I26" s="120"/>
      <c r="J26" s="121"/>
      <c r="K26" s="121"/>
      <c r="L26" s="121"/>
      <c r="M26" s="121"/>
      <c r="N26" s="122"/>
    </row>
    <row r="27" spans="2:14" s="28" customFormat="1" ht="19.5" thickBot="1" x14ac:dyDescent="0.35">
      <c r="B27" s="18" t="s">
        <v>53</v>
      </c>
      <c r="C27" s="19" t="s">
        <v>55</v>
      </c>
      <c r="D27" s="20">
        <v>15</v>
      </c>
      <c r="E27" s="21">
        <v>20</v>
      </c>
      <c r="F27" s="19">
        <f t="shared" si="0"/>
        <v>300</v>
      </c>
      <c r="G27" s="22">
        <f t="shared" si="1"/>
        <v>45</v>
      </c>
      <c r="I27" s="123"/>
      <c r="J27" s="124"/>
      <c r="K27" s="124"/>
      <c r="L27" s="124"/>
      <c r="M27" s="124"/>
      <c r="N27" s="125"/>
    </row>
    <row r="28" spans="2:14" s="28" customFormat="1" ht="19.5" customHeight="1" thickBot="1" x14ac:dyDescent="0.35">
      <c r="B28" s="29" t="s">
        <v>53</v>
      </c>
      <c r="C28" s="30" t="s">
        <v>50</v>
      </c>
      <c r="D28" s="31">
        <v>25</v>
      </c>
      <c r="E28" s="32">
        <v>10</v>
      </c>
      <c r="F28" s="30">
        <f t="shared" si="0"/>
        <v>250</v>
      </c>
      <c r="G28" s="33">
        <f t="shared" si="1"/>
        <v>37.5</v>
      </c>
      <c r="I28" s="127">
        <f>AVERAGEIFS(F17:F34,D17:D34,"&gt;=15",E17:E34,"&gt;20")</f>
        <v>750</v>
      </c>
      <c r="J28" s="127"/>
      <c r="K28" s="127"/>
      <c r="L28" s="127"/>
      <c r="M28" s="127"/>
      <c r="N28" s="127"/>
    </row>
    <row r="29" spans="2:14" s="28" customFormat="1" ht="18.75" x14ac:dyDescent="0.3">
      <c r="B29" s="13" t="s">
        <v>51</v>
      </c>
      <c r="C29" s="14" t="s">
        <v>49</v>
      </c>
      <c r="D29" s="15">
        <v>2.5</v>
      </c>
      <c r="E29" s="16">
        <v>40</v>
      </c>
      <c r="F29" s="14">
        <v>100</v>
      </c>
      <c r="G29" s="17">
        <v>15</v>
      </c>
      <c r="I29" s="117" t="s">
        <v>60</v>
      </c>
      <c r="J29" s="118"/>
      <c r="K29" s="118"/>
      <c r="L29" s="118"/>
      <c r="M29" s="118"/>
      <c r="N29" s="119"/>
    </row>
    <row r="30" spans="2:14" s="28" customFormat="1" ht="18.75" x14ac:dyDescent="0.3">
      <c r="B30" s="18" t="s">
        <v>51</v>
      </c>
      <c r="C30" s="19" t="s">
        <v>47</v>
      </c>
      <c r="D30" s="20">
        <v>3</v>
      </c>
      <c r="E30" s="21">
        <v>30</v>
      </c>
      <c r="F30" s="19">
        <v>90</v>
      </c>
      <c r="G30" s="22">
        <v>13.5</v>
      </c>
      <c r="I30" s="120"/>
      <c r="J30" s="121"/>
      <c r="K30" s="121"/>
      <c r="L30" s="121"/>
      <c r="M30" s="121"/>
      <c r="N30" s="122"/>
    </row>
    <row r="31" spans="2:14" s="28" customFormat="1" ht="19.5" thickBot="1" x14ac:dyDescent="0.35">
      <c r="B31" s="18" t="s">
        <v>51</v>
      </c>
      <c r="C31" s="19" t="s">
        <v>48</v>
      </c>
      <c r="D31" s="20">
        <v>12</v>
      </c>
      <c r="E31" s="21">
        <v>30</v>
      </c>
      <c r="F31" s="19">
        <v>360</v>
      </c>
      <c r="G31" s="22">
        <v>54</v>
      </c>
      <c r="I31" s="123"/>
      <c r="J31" s="124"/>
      <c r="K31" s="124"/>
      <c r="L31" s="124"/>
      <c r="M31" s="124"/>
      <c r="N31" s="125"/>
    </row>
    <row r="32" spans="2:14" s="28" customFormat="1" ht="26.25" customHeight="1" x14ac:dyDescent="0.3">
      <c r="B32" s="18" t="s">
        <v>51</v>
      </c>
      <c r="C32" s="19" t="s">
        <v>54</v>
      </c>
      <c r="D32" s="20">
        <v>25</v>
      </c>
      <c r="E32" s="21">
        <v>30</v>
      </c>
      <c r="F32" s="19">
        <v>750</v>
      </c>
      <c r="G32" s="22">
        <v>112.5</v>
      </c>
      <c r="I32" s="113" t="e">
        <f>AVERAGEIFS(F17:F34,B17:B34,"Juan",B17:B34,"Elías")</f>
        <v>#DIV/0!</v>
      </c>
      <c r="J32" s="113"/>
      <c r="K32" s="113"/>
      <c r="L32" s="113"/>
      <c r="M32" s="113"/>
      <c r="N32" s="113"/>
    </row>
    <row r="33" spans="2:14" s="28" customFormat="1" ht="23.25" customHeight="1" x14ac:dyDescent="0.3">
      <c r="B33" s="18" t="s">
        <v>51</v>
      </c>
      <c r="C33" s="19" t="s">
        <v>55</v>
      </c>
      <c r="D33" s="20">
        <v>10</v>
      </c>
      <c r="E33" s="21">
        <v>20</v>
      </c>
      <c r="F33" s="19">
        <v>200</v>
      </c>
      <c r="G33" s="22">
        <v>30</v>
      </c>
      <c r="I33" s="112">
        <f>AVERAGE(AVERAGEIF(B17:B34,"Juan",F17:F34),AVERAGEIF(B17:B34,"Elías",F17:F34))</f>
        <v>243.33333333333331</v>
      </c>
      <c r="J33" s="112"/>
      <c r="K33" s="112"/>
      <c r="L33" s="112"/>
      <c r="M33" s="112"/>
      <c r="N33" s="112"/>
    </row>
    <row r="34" spans="2:14" s="28" customFormat="1" ht="19.5" thickBot="1" x14ac:dyDescent="0.35">
      <c r="B34" s="23" t="s">
        <v>51</v>
      </c>
      <c r="C34" s="24" t="s">
        <v>50</v>
      </c>
      <c r="D34" s="25">
        <v>15</v>
      </c>
      <c r="E34" s="25" t="s">
        <v>57</v>
      </c>
      <c r="F34" s="24" t="b">
        <v>0</v>
      </c>
      <c r="G34" s="26">
        <v>0</v>
      </c>
    </row>
    <row r="35" spans="2:14" ht="18.75" x14ac:dyDescent="0.3">
      <c r="I35" s="28"/>
      <c r="J35" s="28"/>
      <c r="K35" s="28"/>
      <c r="L35" s="28"/>
      <c r="M35" s="28"/>
      <c r="N35" s="28"/>
    </row>
  </sheetData>
  <mergeCells count="31">
    <mergeCell ref="I11:L11"/>
    <mergeCell ref="C11:H11"/>
    <mergeCell ref="I33:N33"/>
    <mergeCell ref="I32:N32"/>
    <mergeCell ref="I17:N17"/>
    <mergeCell ref="I25:N27"/>
    <mergeCell ref="I23:N23"/>
    <mergeCell ref="I21:N21"/>
    <mergeCell ref="I19:N19"/>
    <mergeCell ref="I18:N18"/>
    <mergeCell ref="L22:N22"/>
    <mergeCell ref="I24:N24"/>
    <mergeCell ref="I28:N28"/>
    <mergeCell ref="I29:N31"/>
    <mergeCell ref="I22:K22"/>
    <mergeCell ref="B13:B14"/>
    <mergeCell ref="C4:L4"/>
    <mergeCell ref="C3:L3"/>
    <mergeCell ref="C6:L6"/>
    <mergeCell ref="C10:L10"/>
    <mergeCell ref="C8:L8"/>
    <mergeCell ref="B4:B5"/>
    <mergeCell ref="B6:B7"/>
    <mergeCell ref="B8:B9"/>
    <mergeCell ref="B10:B11"/>
    <mergeCell ref="C5:H5"/>
    <mergeCell ref="I5:L5"/>
    <mergeCell ref="I7:L7"/>
    <mergeCell ref="C7:H7"/>
    <mergeCell ref="I9:L9"/>
    <mergeCell ref="C9:H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1"/>
  <sheetViews>
    <sheetView showGridLines="0" zoomScaleNormal="100" workbookViewId="0">
      <selection activeCell="F24" sqref="F24"/>
    </sheetView>
  </sheetViews>
  <sheetFormatPr baseColWidth="10" defaultRowHeight="15" x14ac:dyDescent="0.25"/>
  <cols>
    <col min="2" max="2" width="22.42578125" customWidth="1"/>
    <col min="3" max="3" width="22" customWidth="1"/>
    <col min="4" max="4" width="17.5703125" customWidth="1"/>
    <col min="5" max="5" width="45.7109375" bestFit="1" customWidth="1"/>
    <col min="6" max="6" width="22" customWidth="1"/>
    <col min="7" max="7" width="25" customWidth="1"/>
  </cols>
  <sheetData>
    <row r="2" spans="2:8" ht="21" x14ac:dyDescent="0.25">
      <c r="B2" s="1" t="str">
        <f>B4&amp;", "&amp;B6&amp;", "&amp;B8&amp;" y "&amp;B10</f>
        <v>JERARQUIA.EQV, JERARQUIA.MEDIA, K.ESIMO.MAYOR  y K.ESIMO.MENOR</v>
      </c>
    </row>
    <row r="3" spans="2:8" ht="21.75" thickBot="1" x14ac:dyDescent="0.4">
      <c r="B3" s="54" t="s">
        <v>0</v>
      </c>
      <c r="C3" s="77" t="s">
        <v>1</v>
      </c>
      <c r="D3" s="78"/>
      <c r="E3" s="78"/>
      <c r="F3" s="78"/>
      <c r="G3" s="78"/>
    </row>
    <row r="4" spans="2:8" ht="18.75" x14ac:dyDescent="0.25">
      <c r="B4" s="105" t="s">
        <v>61</v>
      </c>
      <c r="C4" s="79" t="s">
        <v>115</v>
      </c>
      <c r="D4" s="79"/>
      <c r="E4" s="79"/>
      <c r="F4" s="79"/>
      <c r="G4" s="80"/>
    </row>
    <row r="5" spans="2:8" ht="74.25" customHeight="1" thickBot="1" x14ac:dyDescent="0.3">
      <c r="B5" s="108"/>
      <c r="C5" s="129" t="s">
        <v>155</v>
      </c>
      <c r="D5" s="129"/>
      <c r="E5" s="129"/>
      <c r="F5" s="131" t="s">
        <v>169</v>
      </c>
      <c r="G5" s="132"/>
    </row>
    <row r="6" spans="2:8" ht="18.75" x14ac:dyDescent="0.25">
      <c r="B6" s="105" t="s">
        <v>62</v>
      </c>
      <c r="C6" s="79" t="s">
        <v>159</v>
      </c>
      <c r="D6" s="79"/>
      <c r="E6" s="79"/>
      <c r="F6" s="79"/>
      <c r="G6" s="80"/>
    </row>
    <row r="7" spans="2:8" ht="72.75" customHeight="1" thickBot="1" x14ac:dyDescent="0.3">
      <c r="B7" s="108"/>
      <c r="C7" s="129" t="s">
        <v>154</v>
      </c>
      <c r="D7" s="129"/>
      <c r="E7" s="129"/>
      <c r="F7" s="131" t="s">
        <v>160</v>
      </c>
      <c r="G7" s="132"/>
    </row>
    <row r="8" spans="2:8" ht="18.75" customHeight="1" x14ac:dyDescent="0.25">
      <c r="B8" s="105" t="s">
        <v>63</v>
      </c>
      <c r="C8" s="79" t="s">
        <v>116</v>
      </c>
      <c r="D8" s="79"/>
      <c r="E8" s="79"/>
      <c r="F8" s="79"/>
      <c r="G8" s="80"/>
    </row>
    <row r="9" spans="2:8" ht="43.5" customHeight="1" thickBot="1" x14ac:dyDescent="0.3">
      <c r="B9" s="108"/>
      <c r="C9" s="129" t="s">
        <v>135</v>
      </c>
      <c r="D9" s="129"/>
      <c r="E9" s="129"/>
      <c r="F9" s="129" t="s">
        <v>178</v>
      </c>
      <c r="G9" s="130"/>
    </row>
    <row r="10" spans="2:8" ht="18.75" x14ac:dyDescent="0.25">
      <c r="B10" s="105" t="s">
        <v>64</v>
      </c>
      <c r="C10" s="103" t="s">
        <v>156</v>
      </c>
      <c r="D10" s="79"/>
      <c r="E10" s="79"/>
      <c r="F10" s="79"/>
      <c r="G10" s="80"/>
    </row>
    <row r="11" spans="2:8" ht="45" customHeight="1" thickBot="1" x14ac:dyDescent="0.3">
      <c r="B11" s="108"/>
      <c r="C11" s="129" t="s">
        <v>136</v>
      </c>
      <c r="D11" s="129"/>
      <c r="E11" s="129"/>
      <c r="F11" s="129" t="s">
        <v>131</v>
      </c>
      <c r="G11" s="130"/>
    </row>
    <row r="12" spans="2:8" ht="33" customHeight="1" x14ac:dyDescent="0.25"/>
    <row r="13" spans="2:8" ht="15" customHeight="1" x14ac:dyDescent="0.25"/>
    <row r="14" spans="2:8" ht="15" customHeight="1" x14ac:dyDescent="0.25"/>
    <row r="15" spans="2:8" ht="15.75" thickBot="1" x14ac:dyDescent="0.3">
      <c r="B15" s="72" t="s">
        <v>65</v>
      </c>
    </row>
    <row r="16" spans="2:8" ht="21" x14ac:dyDescent="0.35">
      <c r="B16" s="128"/>
      <c r="C16" s="39" t="s">
        <v>87</v>
      </c>
      <c r="E16" s="2" t="s">
        <v>167</v>
      </c>
      <c r="F16" s="68">
        <f>_xlfn.RANK.EQ(C17,C17:C31,1)</f>
        <v>7</v>
      </c>
      <c r="G16" s="2" t="s">
        <v>61</v>
      </c>
      <c r="H16" s="42"/>
    </row>
    <row r="17" spans="2:8" ht="21" x14ac:dyDescent="0.35">
      <c r="B17" s="40" t="s">
        <v>157</v>
      </c>
      <c r="C17" s="41">
        <v>250</v>
      </c>
      <c r="E17" s="2" t="s">
        <v>168</v>
      </c>
      <c r="F17" s="68">
        <f>_xlfn.RANK.EQ(C17,C17:C31)</f>
        <v>9</v>
      </c>
      <c r="G17" s="2" t="s">
        <v>61</v>
      </c>
      <c r="H17" s="42"/>
    </row>
    <row r="18" spans="2:8" ht="21" x14ac:dyDescent="0.35">
      <c r="B18" s="40" t="s">
        <v>158</v>
      </c>
      <c r="C18" s="41">
        <v>500</v>
      </c>
      <c r="E18" s="2" t="s">
        <v>165</v>
      </c>
      <c r="F18" s="68">
        <f>_xlfn.RANK.EQ(C23,C17:C31,1)</f>
        <v>8</v>
      </c>
      <c r="G18" s="2" t="s">
        <v>61</v>
      </c>
      <c r="H18" s="42"/>
    </row>
    <row r="19" spans="2:8" ht="21" x14ac:dyDescent="0.35">
      <c r="B19" s="40" t="s">
        <v>29</v>
      </c>
      <c r="C19" s="41">
        <v>1250</v>
      </c>
      <c r="E19" s="2" t="s">
        <v>177</v>
      </c>
      <c r="F19" s="68">
        <f>_xlfn.RANK.EQ(C27,C17:C31,1)</f>
        <v>10</v>
      </c>
      <c r="G19" s="2" t="s">
        <v>61</v>
      </c>
      <c r="H19" s="42"/>
    </row>
    <row r="20" spans="2:8" ht="21" x14ac:dyDescent="0.35">
      <c r="B20" s="40" t="s">
        <v>30</v>
      </c>
      <c r="C20" s="41">
        <v>120</v>
      </c>
      <c r="E20" s="2" t="s">
        <v>165</v>
      </c>
      <c r="F20" s="68">
        <f>_xlfn.RANK.AVG(C23,C17:C31,1)</f>
        <v>8.5</v>
      </c>
      <c r="G20" s="2" t="s">
        <v>62</v>
      </c>
      <c r="H20" s="42"/>
    </row>
    <row r="21" spans="2:8" ht="21" x14ac:dyDescent="0.35">
      <c r="B21" s="40" t="s">
        <v>77</v>
      </c>
      <c r="C21" s="41">
        <v>600</v>
      </c>
      <c r="E21" s="69" t="s">
        <v>161</v>
      </c>
      <c r="F21" s="68">
        <f>LARGE(C17:C31,1)</f>
        <v>1250</v>
      </c>
      <c r="G21" s="2" t="s">
        <v>63</v>
      </c>
      <c r="H21" s="42"/>
    </row>
    <row r="22" spans="2:8" ht="21" x14ac:dyDescent="0.35">
      <c r="B22" s="40" t="s">
        <v>78</v>
      </c>
      <c r="C22" s="41">
        <v>75</v>
      </c>
      <c r="E22" s="69" t="s">
        <v>162</v>
      </c>
      <c r="F22" s="68">
        <f>LARGE(C17:C31,2)</f>
        <v>800</v>
      </c>
      <c r="G22" s="2" t="s">
        <v>63</v>
      </c>
    </row>
    <row r="23" spans="2:8" ht="21" x14ac:dyDescent="0.35">
      <c r="B23" s="40" t="s">
        <v>80</v>
      </c>
      <c r="C23" s="41">
        <v>360</v>
      </c>
      <c r="E23" s="69" t="s">
        <v>163</v>
      </c>
      <c r="F23" s="68">
        <f>SMALL(C17:C31,1)</f>
        <v>50</v>
      </c>
      <c r="G23" s="2" t="s">
        <v>64</v>
      </c>
    </row>
    <row r="24" spans="2:8" ht="21" x14ac:dyDescent="0.35">
      <c r="B24" s="40" t="s">
        <v>81</v>
      </c>
      <c r="C24" s="41">
        <v>800</v>
      </c>
      <c r="E24" s="69" t="s">
        <v>164</v>
      </c>
      <c r="F24" s="68">
        <f>SMALL(C17:C31,2)</f>
        <v>60</v>
      </c>
      <c r="G24" s="2" t="s">
        <v>64</v>
      </c>
    </row>
    <row r="25" spans="2:8" ht="19.5" thickBot="1" x14ac:dyDescent="0.3">
      <c r="B25" s="40" t="s">
        <v>79</v>
      </c>
      <c r="C25" s="41">
        <v>90</v>
      </c>
    </row>
    <row r="26" spans="2:8" ht="21" x14ac:dyDescent="0.35">
      <c r="B26" s="40" t="s">
        <v>82</v>
      </c>
      <c r="C26" s="41">
        <v>360</v>
      </c>
      <c r="F26" s="39" t="s">
        <v>166</v>
      </c>
    </row>
    <row r="27" spans="2:8" ht="18.75" x14ac:dyDescent="0.25">
      <c r="B27" s="40" t="s">
        <v>83</v>
      </c>
      <c r="C27" s="41">
        <v>370</v>
      </c>
      <c r="E27" s="40" t="s">
        <v>84</v>
      </c>
      <c r="F27" s="41">
        <v>50</v>
      </c>
      <c r="G27" s="62">
        <v>1</v>
      </c>
    </row>
    <row r="28" spans="2:8" ht="18.75" x14ac:dyDescent="0.25">
      <c r="B28" s="40" t="s">
        <v>84</v>
      </c>
      <c r="C28" s="41">
        <v>450</v>
      </c>
      <c r="E28" s="40" t="s">
        <v>85</v>
      </c>
      <c r="F28" s="41">
        <v>60</v>
      </c>
      <c r="G28" s="62">
        <v>2</v>
      </c>
    </row>
    <row r="29" spans="2:8" ht="18.75" x14ac:dyDescent="0.25">
      <c r="B29" s="40" t="s">
        <v>84</v>
      </c>
      <c r="C29" s="41">
        <v>50</v>
      </c>
      <c r="E29" s="40" t="s">
        <v>78</v>
      </c>
      <c r="F29" s="41">
        <v>75</v>
      </c>
      <c r="G29" s="62">
        <v>3</v>
      </c>
    </row>
    <row r="30" spans="2:8" ht="18.75" x14ac:dyDescent="0.25">
      <c r="B30" s="40" t="s">
        <v>85</v>
      </c>
      <c r="C30" s="41">
        <v>60</v>
      </c>
      <c r="E30" s="40" t="s">
        <v>79</v>
      </c>
      <c r="F30" s="41">
        <v>90</v>
      </c>
      <c r="G30" s="62">
        <v>4</v>
      </c>
    </row>
    <row r="31" spans="2:8" ht="18.75" x14ac:dyDescent="0.25">
      <c r="B31" s="40" t="s">
        <v>86</v>
      </c>
      <c r="C31" s="41">
        <v>200</v>
      </c>
      <c r="E31" s="40" t="s">
        <v>30</v>
      </c>
      <c r="F31" s="41">
        <v>120</v>
      </c>
      <c r="G31" s="62">
        <v>5</v>
      </c>
    </row>
    <row r="32" spans="2:8" ht="18.75" x14ac:dyDescent="0.25">
      <c r="E32" s="40" t="s">
        <v>86</v>
      </c>
      <c r="F32" s="41">
        <v>200</v>
      </c>
      <c r="G32" s="62">
        <v>6</v>
      </c>
    </row>
    <row r="33" spans="5:8" ht="18.75" x14ac:dyDescent="0.25">
      <c r="E33" s="40" t="s">
        <v>157</v>
      </c>
      <c r="F33" s="41">
        <v>250</v>
      </c>
      <c r="G33" s="62">
        <v>7</v>
      </c>
      <c r="H33" s="67"/>
    </row>
    <row r="34" spans="5:8" ht="18.75" x14ac:dyDescent="0.25">
      <c r="E34" s="60" t="s">
        <v>80</v>
      </c>
      <c r="F34" s="61">
        <v>360</v>
      </c>
      <c r="G34" s="62">
        <v>8</v>
      </c>
      <c r="H34" s="67"/>
    </row>
    <row r="35" spans="5:8" ht="18.75" x14ac:dyDescent="0.25">
      <c r="E35" s="60" t="s">
        <v>82</v>
      </c>
      <c r="F35" s="61">
        <v>360</v>
      </c>
      <c r="G35" s="62">
        <v>9</v>
      </c>
      <c r="H35" s="67"/>
    </row>
    <row r="36" spans="5:8" ht="18.75" x14ac:dyDescent="0.25">
      <c r="E36" s="40" t="s">
        <v>83</v>
      </c>
      <c r="F36" s="41">
        <v>370</v>
      </c>
      <c r="G36" s="62">
        <v>10</v>
      </c>
      <c r="H36" s="67"/>
    </row>
    <row r="37" spans="5:8" ht="18.75" x14ac:dyDescent="0.25">
      <c r="E37" s="40" t="s">
        <v>84</v>
      </c>
      <c r="F37" s="41">
        <v>450</v>
      </c>
      <c r="G37" s="62">
        <v>11</v>
      </c>
      <c r="H37" s="67"/>
    </row>
    <row r="38" spans="5:8" ht="18.75" x14ac:dyDescent="0.25">
      <c r="E38" s="40" t="s">
        <v>158</v>
      </c>
      <c r="F38" s="41">
        <v>500</v>
      </c>
      <c r="G38" s="62">
        <v>12</v>
      </c>
      <c r="H38" s="67"/>
    </row>
    <row r="39" spans="5:8" ht="18.75" x14ac:dyDescent="0.25">
      <c r="E39" s="40" t="s">
        <v>77</v>
      </c>
      <c r="F39" s="41">
        <v>600</v>
      </c>
      <c r="G39" s="62">
        <v>13</v>
      </c>
      <c r="H39" s="67"/>
    </row>
    <row r="40" spans="5:8" ht="18.75" x14ac:dyDescent="0.25">
      <c r="E40" s="40" t="s">
        <v>81</v>
      </c>
      <c r="F40" s="41">
        <v>800</v>
      </c>
      <c r="G40" s="62">
        <v>14</v>
      </c>
      <c r="H40" s="67"/>
    </row>
    <row r="41" spans="5:8" ht="18.75" x14ac:dyDescent="0.25">
      <c r="E41" s="40" t="s">
        <v>29</v>
      </c>
      <c r="F41" s="41">
        <v>1250</v>
      </c>
      <c r="G41" s="62">
        <v>15</v>
      </c>
      <c r="H41" s="67"/>
    </row>
  </sheetData>
  <sortState ref="E27:F41">
    <sortCondition ref="F27:F41"/>
  </sortState>
  <mergeCells count="18">
    <mergeCell ref="C9:E9"/>
    <mergeCell ref="F9:G9"/>
    <mergeCell ref="C11:E11"/>
    <mergeCell ref="F11:G11"/>
    <mergeCell ref="C3:G3"/>
    <mergeCell ref="C4:G4"/>
    <mergeCell ref="C5:E5"/>
    <mergeCell ref="F5:G5"/>
    <mergeCell ref="C7:E7"/>
    <mergeCell ref="F7:G7"/>
    <mergeCell ref="C6:G6"/>
    <mergeCell ref="C8:G8"/>
    <mergeCell ref="C10:G10"/>
    <mergeCell ref="B15:B16"/>
    <mergeCell ref="B4:B5"/>
    <mergeCell ref="B6:B7"/>
    <mergeCell ref="B8:B9"/>
    <mergeCell ref="B10:B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34"/>
  <sheetViews>
    <sheetView showGridLines="0" zoomScaleNormal="100" workbookViewId="0">
      <selection activeCell="F22" sqref="F22"/>
    </sheetView>
  </sheetViews>
  <sheetFormatPr baseColWidth="10" defaultRowHeight="15" x14ac:dyDescent="0.25"/>
  <cols>
    <col min="2" max="2" width="22.42578125" customWidth="1"/>
    <col min="3" max="3" width="24.85546875" customWidth="1"/>
    <col min="4" max="4" width="11.140625" customWidth="1"/>
    <col min="5" max="5" width="30.7109375" customWidth="1"/>
    <col min="6" max="6" width="27" bestFit="1" customWidth="1"/>
    <col min="7" max="7" width="19.140625" customWidth="1"/>
    <col min="8" max="8" width="19.28515625" customWidth="1"/>
  </cols>
  <sheetData>
    <row r="2" spans="2:8" ht="21" x14ac:dyDescent="0.25">
      <c r="B2" s="1" t="str">
        <f>B4&amp;", "&amp;B6&amp;", "&amp;B8&amp;" y "&amp;B10</f>
        <v>MAX, MIN, MEDIANA  y MODA</v>
      </c>
    </row>
    <row r="3" spans="2:8" ht="21" x14ac:dyDescent="0.35">
      <c r="B3" s="2" t="s">
        <v>0</v>
      </c>
      <c r="C3" s="77" t="s">
        <v>1</v>
      </c>
      <c r="D3" s="78"/>
      <c r="E3" s="78"/>
      <c r="F3" s="78"/>
      <c r="G3" s="78"/>
      <c r="H3" s="78"/>
    </row>
    <row r="4" spans="2:8" ht="18.75" customHeight="1" x14ac:dyDescent="0.25">
      <c r="B4" s="133" t="s">
        <v>66</v>
      </c>
      <c r="C4" s="137" t="s">
        <v>117</v>
      </c>
      <c r="D4" s="137"/>
      <c r="E4" s="137"/>
      <c r="F4" s="137"/>
      <c r="G4" s="137"/>
      <c r="H4" s="137"/>
    </row>
    <row r="5" spans="2:8" ht="38.25" customHeight="1" x14ac:dyDescent="0.25">
      <c r="B5" s="95"/>
      <c r="C5" s="134" t="s">
        <v>144</v>
      </c>
      <c r="D5" s="134"/>
      <c r="E5" s="134"/>
      <c r="F5" s="134"/>
      <c r="G5" s="135" t="s">
        <v>182</v>
      </c>
      <c r="H5" s="135"/>
    </row>
    <row r="6" spans="2:8" ht="18.75" customHeight="1" x14ac:dyDescent="0.25">
      <c r="B6" s="133" t="s">
        <v>67</v>
      </c>
      <c r="C6" s="137" t="s">
        <v>118</v>
      </c>
      <c r="D6" s="137"/>
      <c r="E6" s="137"/>
      <c r="F6" s="137"/>
      <c r="G6" s="137"/>
      <c r="H6" s="137"/>
    </row>
    <row r="7" spans="2:8" ht="36.75" customHeight="1" x14ac:dyDescent="0.25">
      <c r="B7" s="95"/>
      <c r="C7" s="134" t="s">
        <v>145</v>
      </c>
      <c r="D7" s="134"/>
      <c r="E7" s="134"/>
      <c r="F7" s="134"/>
      <c r="G7" s="135" t="s">
        <v>181</v>
      </c>
      <c r="H7" s="135"/>
    </row>
    <row r="8" spans="2:8" ht="18.75" customHeight="1" x14ac:dyDescent="0.25">
      <c r="B8" s="133" t="s">
        <v>70</v>
      </c>
      <c r="C8" s="141" t="s">
        <v>133</v>
      </c>
      <c r="D8" s="142"/>
      <c r="E8" s="142"/>
      <c r="F8" s="142"/>
      <c r="G8" s="142"/>
      <c r="H8" s="143"/>
    </row>
    <row r="9" spans="2:8" ht="41.25" customHeight="1" x14ac:dyDescent="0.25">
      <c r="B9" s="95"/>
      <c r="C9" s="134" t="s">
        <v>170</v>
      </c>
      <c r="D9" s="134"/>
      <c r="E9" s="134"/>
      <c r="F9" s="134"/>
      <c r="G9" s="135" t="s">
        <v>132</v>
      </c>
      <c r="H9" s="135"/>
    </row>
    <row r="10" spans="2:8" ht="18.75" x14ac:dyDescent="0.25">
      <c r="B10" s="133" t="s">
        <v>71</v>
      </c>
      <c r="C10" s="138" t="s">
        <v>134</v>
      </c>
      <c r="D10" s="139"/>
      <c r="E10" s="139"/>
      <c r="F10" s="139"/>
      <c r="G10" s="139"/>
      <c r="H10" s="140"/>
    </row>
    <row r="11" spans="2:8" ht="54.75" customHeight="1" x14ac:dyDescent="0.25">
      <c r="B11" s="95"/>
      <c r="C11" s="134" t="s">
        <v>171</v>
      </c>
      <c r="D11" s="134"/>
      <c r="E11" s="134"/>
      <c r="F11" s="134"/>
      <c r="G11" s="135" t="s">
        <v>180</v>
      </c>
      <c r="H11" s="135"/>
    </row>
    <row r="12" spans="2:8" x14ac:dyDescent="0.25">
      <c r="C12" s="35"/>
      <c r="D12" s="35"/>
      <c r="E12" s="35"/>
      <c r="F12" s="35"/>
    </row>
    <row r="13" spans="2:8" ht="15" customHeight="1" x14ac:dyDescent="0.25">
      <c r="B13" s="72" t="s">
        <v>65</v>
      </c>
    </row>
    <row r="14" spans="2:8" ht="15" customHeight="1" x14ac:dyDescent="0.25">
      <c r="B14" s="72"/>
    </row>
    <row r="15" spans="2:8" ht="15" customHeight="1" thickBot="1" x14ac:dyDescent="0.35">
      <c r="B15" s="42" t="s">
        <v>183</v>
      </c>
      <c r="C15" s="42"/>
    </row>
    <row r="16" spans="2:8" ht="21" x14ac:dyDescent="0.35">
      <c r="B16" s="36" t="s">
        <v>90</v>
      </c>
      <c r="C16" s="36" t="s">
        <v>172</v>
      </c>
      <c r="E16" s="42" t="s">
        <v>184</v>
      </c>
    </row>
    <row r="17" spans="2:6" ht="21" x14ac:dyDescent="0.35">
      <c r="B17" s="37" t="s">
        <v>91</v>
      </c>
      <c r="C17" s="37">
        <v>3</v>
      </c>
      <c r="E17" s="2" t="s">
        <v>72</v>
      </c>
      <c r="F17" s="59">
        <f>MAX(C17:C28)</f>
        <v>5</v>
      </c>
    </row>
    <row r="18" spans="2:6" ht="18.75" x14ac:dyDescent="0.3">
      <c r="B18" s="37" t="s">
        <v>92</v>
      </c>
      <c r="C18" s="37">
        <v>5</v>
      </c>
      <c r="E18" s="42" t="s">
        <v>185</v>
      </c>
    </row>
    <row r="19" spans="2:6" ht="21" x14ac:dyDescent="0.35">
      <c r="B19" s="37" t="s">
        <v>93</v>
      </c>
      <c r="C19" s="37">
        <v>2</v>
      </c>
      <c r="E19" s="2" t="s">
        <v>73</v>
      </c>
      <c r="F19" s="47">
        <f>MIN(C17:C28)</f>
        <v>2</v>
      </c>
    </row>
    <row r="20" spans="2:6" ht="19.5" customHeight="1" x14ac:dyDescent="0.25">
      <c r="B20" s="37" t="s">
        <v>94</v>
      </c>
      <c r="C20" s="37">
        <v>5</v>
      </c>
      <c r="E20" s="136" t="s">
        <v>103</v>
      </c>
      <c r="F20" s="136"/>
    </row>
    <row r="21" spans="2:6" ht="21" x14ac:dyDescent="0.35">
      <c r="B21" s="37" t="s">
        <v>95</v>
      </c>
      <c r="C21" s="37">
        <v>2</v>
      </c>
      <c r="E21" s="2" t="s">
        <v>74</v>
      </c>
      <c r="F21" s="47">
        <f>MODE(C17:C28)</f>
        <v>2</v>
      </c>
    </row>
    <row r="22" spans="2:6" ht="21" x14ac:dyDescent="0.35">
      <c r="B22" s="37" t="s">
        <v>96</v>
      </c>
      <c r="C22" s="37">
        <v>3</v>
      </c>
      <c r="E22" s="2" t="s">
        <v>75</v>
      </c>
      <c r="F22" s="47">
        <f>MEDIAN(C17:C28)</f>
        <v>3</v>
      </c>
    </row>
    <row r="23" spans="2:6" ht="18.75" x14ac:dyDescent="0.25">
      <c r="B23" s="37" t="s">
        <v>97</v>
      </c>
      <c r="C23" s="37">
        <v>5</v>
      </c>
    </row>
    <row r="24" spans="2:6" ht="18.75" x14ac:dyDescent="0.25">
      <c r="B24" s="37" t="s">
        <v>98</v>
      </c>
      <c r="C24" s="37">
        <v>2</v>
      </c>
    </row>
    <row r="25" spans="2:6" ht="18.75" x14ac:dyDescent="0.25">
      <c r="B25" s="37" t="s">
        <v>99</v>
      </c>
      <c r="C25" s="37">
        <v>3</v>
      </c>
    </row>
    <row r="26" spans="2:6" ht="18.75" x14ac:dyDescent="0.25">
      <c r="B26" s="37" t="s">
        <v>100</v>
      </c>
      <c r="C26" s="37">
        <v>2</v>
      </c>
    </row>
    <row r="27" spans="2:6" ht="18.75" x14ac:dyDescent="0.25">
      <c r="B27" s="37" t="s">
        <v>101</v>
      </c>
      <c r="C27" s="37">
        <v>4</v>
      </c>
    </row>
    <row r="28" spans="2:6" ht="18.75" x14ac:dyDescent="0.25">
      <c r="B28" s="37" t="s">
        <v>102</v>
      </c>
      <c r="C28" s="37">
        <v>4</v>
      </c>
      <c r="F28" s="67"/>
    </row>
    <row r="29" spans="2:6" ht="29.25" customHeight="1" x14ac:dyDescent="0.25"/>
    <row r="33" ht="31.5" customHeight="1" x14ac:dyDescent="0.25"/>
    <row r="34" ht="24" customHeight="1" x14ac:dyDescent="0.25"/>
  </sheetData>
  <mergeCells count="19">
    <mergeCell ref="G9:H9"/>
    <mergeCell ref="E20:F20"/>
    <mergeCell ref="C5:F5"/>
    <mergeCell ref="C7:F7"/>
    <mergeCell ref="C3:H3"/>
    <mergeCell ref="C4:H4"/>
    <mergeCell ref="G5:H5"/>
    <mergeCell ref="C6:H6"/>
    <mergeCell ref="G7:H7"/>
    <mergeCell ref="G11:H11"/>
    <mergeCell ref="C10:H10"/>
    <mergeCell ref="C8:H8"/>
    <mergeCell ref="B4:B5"/>
    <mergeCell ref="B6:B7"/>
    <mergeCell ref="B8:B9"/>
    <mergeCell ref="B13:B14"/>
    <mergeCell ref="C9:F9"/>
    <mergeCell ref="C11:F11"/>
    <mergeCell ref="B10:B1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9A62C-1E6C-43CF-B927-529997A0981C}">
  <dimension ref="B2:N50"/>
  <sheetViews>
    <sheetView showGridLines="0" zoomScaleNormal="100" workbookViewId="0">
      <selection activeCell="F17" sqref="F17"/>
    </sheetView>
  </sheetViews>
  <sheetFormatPr baseColWidth="10" defaultRowHeight="15" x14ac:dyDescent="0.25"/>
  <cols>
    <col min="2" max="2" width="22.42578125" customWidth="1"/>
    <col min="3" max="3" width="24.85546875" customWidth="1"/>
    <col min="4" max="4" width="11.140625" customWidth="1"/>
    <col min="5" max="5" width="33" customWidth="1"/>
    <col min="6" max="6" width="27" bestFit="1" customWidth="1"/>
    <col min="7" max="7" width="19.140625" customWidth="1"/>
    <col min="8" max="8" width="19.28515625" customWidth="1"/>
  </cols>
  <sheetData>
    <row r="2" spans="2:8" ht="21" x14ac:dyDescent="0.25">
      <c r="B2" s="1" t="s">
        <v>179</v>
      </c>
    </row>
    <row r="3" spans="2:8" ht="21" x14ac:dyDescent="0.35">
      <c r="B3" s="2" t="s">
        <v>0</v>
      </c>
      <c r="C3" s="77" t="s">
        <v>1</v>
      </c>
      <c r="D3" s="78"/>
      <c r="E3" s="78"/>
      <c r="F3" s="78"/>
      <c r="G3" s="78"/>
      <c r="H3" s="78"/>
    </row>
    <row r="4" spans="2:8" ht="18.75" x14ac:dyDescent="0.25">
      <c r="B4" s="133" t="s">
        <v>68</v>
      </c>
      <c r="C4" s="86" t="s">
        <v>119</v>
      </c>
      <c r="D4" s="86"/>
      <c r="E4" s="86"/>
      <c r="F4" s="86"/>
      <c r="G4" s="86"/>
      <c r="H4" s="86"/>
    </row>
    <row r="5" spans="2:8" ht="93" customHeight="1" x14ac:dyDescent="0.25">
      <c r="B5" s="95"/>
      <c r="C5" s="134" t="s">
        <v>188</v>
      </c>
      <c r="D5" s="134"/>
      <c r="E5" s="134"/>
      <c r="F5" s="134"/>
      <c r="G5" s="135" t="s">
        <v>186</v>
      </c>
      <c r="H5" s="135"/>
    </row>
    <row r="6" spans="2:8" ht="18.75" x14ac:dyDescent="0.25">
      <c r="B6" s="133" t="s">
        <v>69</v>
      </c>
      <c r="C6" s="86" t="s">
        <v>120</v>
      </c>
      <c r="D6" s="86"/>
      <c r="E6" s="86"/>
      <c r="F6" s="86"/>
      <c r="G6" s="86"/>
      <c r="H6" s="86"/>
    </row>
    <row r="7" spans="2:8" ht="92.25" customHeight="1" x14ac:dyDescent="0.25">
      <c r="B7" s="95"/>
      <c r="C7" s="134" t="s">
        <v>189</v>
      </c>
      <c r="D7" s="134"/>
      <c r="E7" s="134"/>
      <c r="F7" s="134"/>
      <c r="G7" s="135" t="s">
        <v>187</v>
      </c>
      <c r="H7" s="135"/>
    </row>
    <row r="8" spans="2:8" ht="21.75" customHeight="1" x14ac:dyDescent="0.25"/>
    <row r="9" spans="2:8" ht="20.25" customHeight="1" thickBot="1" x14ac:dyDescent="0.3"/>
    <row r="10" spans="2:8" ht="21" x14ac:dyDescent="0.35">
      <c r="B10" s="36" t="s">
        <v>90</v>
      </c>
      <c r="C10" s="36" t="s">
        <v>172</v>
      </c>
      <c r="E10" s="117" t="s">
        <v>89</v>
      </c>
      <c r="F10" s="119"/>
    </row>
    <row r="11" spans="2:8" ht="21" x14ac:dyDescent="0.25">
      <c r="B11" s="64">
        <v>42370</v>
      </c>
      <c r="C11" s="37">
        <v>3</v>
      </c>
      <c r="E11" s="44" t="s">
        <v>190</v>
      </c>
      <c r="F11" s="37">
        <f>QUARTILE(C11:C50,1)</f>
        <v>2</v>
      </c>
    </row>
    <row r="12" spans="2:8" ht="21" x14ac:dyDescent="0.25">
      <c r="B12" s="64">
        <v>42401</v>
      </c>
      <c r="C12" s="37">
        <v>4</v>
      </c>
      <c r="E12" s="44" t="s">
        <v>191</v>
      </c>
      <c r="F12" s="37">
        <f>QUARTILE(C11:C50,2)</f>
        <v>3</v>
      </c>
    </row>
    <row r="13" spans="2:8" ht="21" x14ac:dyDescent="0.25">
      <c r="B13" s="64">
        <v>42430</v>
      </c>
      <c r="C13" s="37">
        <v>2</v>
      </c>
      <c r="E13" s="44" t="s">
        <v>192</v>
      </c>
      <c r="F13" s="37">
        <f>QUARTILE(C11:C50,3)</f>
        <v>4</v>
      </c>
    </row>
    <row r="14" spans="2:8" ht="21" x14ac:dyDescent="0.25">
      <c r="B14" s="64">
        <v>42461</v>
      </c>
      <c r="C14" s="37">
        <v>5</v>
      </c>
      <c r="E14" s="44" t="s">
        <v>193</v>
      </c>
      <c r="F14" s="37">
        <f>QUARTILE(C11:C50,4)</f>
        <v>6</v>
      </c>
    </row>
    <row r="15" spans="2:8" ht="21" x14ac:dyDescent="0.25">
      <c r="B15" s="64">
        <v>42491</v>
      </c>
      <c r="C15" s="37">
        <v>5</v>
      </c>
      <c r="E15" s="44" t="s">
        <v>76</v>
      </c>
      <c r="F15" s="37">
        <f>PERCENTILE(C11:C50,0.45)</f>
        <v>3</v>
      </c>
    </row>
    <row r="16" spans="2:8" ht="21" x14ac:dyDescent="0.25">
      <c r="B16" s="64">
        <v>42522</v>
      </c>
      <c r="C16" s="37">
        <v>5</v>
      </c>
      <c r="E16" s="44" t="s">
        <v>88</v>
      </c>
      <c r="F16" s="37">
        <f>PERCENTILE(C11:C50,0.9)</f>
        <v>5.1000000000000014</v>
      </c>
    </row>
    <row r="17" spans="2:14" ht="21.75" thickBot="1" x14ac:dyDescent="0.3">
      <c r="B17" s="64">
        <v>42552</v>
      </c>
      <c r="C17" s="37">
        <v>3</v>
      </c>
      <c r="E17" s="63" t="s">
        <v>176</v>
      </c>
      <c r="F17" s="38">
        <f>PERCENTILE(C11:C50,1)</f>
        <v>6</v>
      </c>
    </row>
    <row r="18" spans="2:14" ht="18.75" x14ac:dyDescent="0.25">
      <c r="B18" s="64">
        <v>42583</v>
      </c>
      <c r="C18" s="37">
        <v>4</v>
      </c>
    </row>
    <row r="19" spans="2:14" ht="18.75" x14ac:dyDescent="0.25">
      <c r="B19" s="64">
        <v>42614</v>
      </c>
      <c r="C19" s="37">
        <v>3</v>
      </c>
    </row>
    <row r="20" spans="2:14" ht="18.75" x14ac:dyDescent="0.25">
      <c r="B20" s="64">
        <v>42644</v>
      </c>
      <c r="C20" s="37">
        <v>4</v>
      </c>
      <c r="M20" t="s">
        <v>174</v>
      </c>
      <c r="N20" t="s">
        <v>173</v>
      </c>
    </row>
    <row r="21" spans="2:14" ht="18.75" x14ac:dyDescent="0.25">
      <c r="B21" s="64">
        <v>42675</v>
      </c>
      <c r="C21" s="37">
        <v>2</v>
      </c>
      <c r="M21" s="66">
        <v>1</v>
      </c>
      <c r="N21" s="65">
        <v>3</v>
      </c>
    </row>
    <row r="22" spans="2:14" ht="18.75" x14ac:dyDescent="0.25">
      <c r="B22" s="64">
        <v>42705</v>
      </c>
      <c r="C22" s="37">
        <v>3</v>
      </c>
      <c r="M22" s="66">
        <v>2</v>
      </c>
      <c r="N22" s="65">
        <v>9</v>
      </c>
    </row>
    <row r="23" spans="2:14" ht="18.75" x14ac:dyDescent="0.25">
      <c r="B23" s="64">
        <v>42736</v>
      </c>
      <c r="C23" s="37">
        <v>4</v>
      </c>
      <c r="M23" s="66">
        <v>3</v>
      </c>
      <c r="N23" s="65">
        <v>10</v>
      </c>
    </row>
    <row r="24" spans="2:14" ht="18.75" x14ac:dyDescent="0.25">
      <c r="B24" s="64">
        <v>42767</v>
      </c>
      <c r="C24" s="37">
        <v>6</v>
      </c>
      <c r="M24" s="66">
        <v>4</v>
      </c>
      <c r="N24" s="65">
        <v>9</v>
      </c>
    </row>
    <row r="25" spans="2:14" ht="18.75" x14ac:dyDescent="0.25">
      <c r="B25" s="64">
        <v>42795</v>
      </c>
      <c r="C25" s="37">
        <v>1</v>
      </c>
      <c r="M25" s="66">
        <v>5</v>
      </c>
      <c r="N25" s="65">
        <v>5</v>
      </c>
    </row>
    <row r="26" spans="2:14" ht="18.75" x14ac:dyDescent="0.25">
      <c r="B26" s="64">
        <v>42826</v>
      </c>
      <c r="C26" s="37">
        <v>2</v>
      </c>
      <c r="M26" s="66">
        <v>6</v>
      </c>
      <c r="N26" s="65">
        <v>4</v>
      </c>
    </row>
    <row r="27" spans="2:14" ht="18.75" x14ac:dyDescent="0.25">
      <c r="B27" s="64">
        <v>42856</v>
      </c>
      <c r="C27" s="37">
        <v>3</v>
      </c>
      <c r="M27" s="66" t="s">
        <v>175</v>
      </c>
      <c r="N27" s="65">
        <v>40</v>
      </c>
    </row>
    <row r="28" spans="2:14" ht="18.75" x14ac:dyDescent="0.25">
      <c r="B28" s="64">
        <v>42887</v>
      </c>
      <c r="C28" s="37">
        <v>4</v>
      </c>
    </row>
    <row r="29" spans="2:14" ht="18.75" x14ac:dyDescent="0.25">
      <c r="B29" s="64">
        <v>42917</v>
      </c>
      <c r="C29" s="37">
        <v>3</v>
      </c>
    </row>
    <row r="30" spans="2:14" ht="18.75" x14ac:dyDescent="0.25">
      <c r="B30" s="64">
        <v>42948</v>
      </c>
      <c r="C30" s="37">
        <v>4</v>
      </c>
    </row>
    <row r="31" spans="2:14" ht="18.75" x14ac:dyDescent="0.25">
      <c r="B31" s="64">
        <v>42979</v>
      </c>
      <c r="C31" s="37">
        <v>2</v>
      </c>
    </row>
    <row r="32" spans="2:14" ht="18.75" x14ac:dyDescent="0.25">
      <c r="B32" s="64">
        <v>43009</v>
      </c>
      <c r="C32" s="37">
        <v>6</v>
      </c>
    </row>
    <row r="33" spans="2:3" ht="18.75" x14ac:dyDescent="0.25">
      <c r="B33" s="64">
        <v>43040</v>
      </c>
      <c r="C33" s="37">
        <v>6</v>
      </c>
    </row>
    <row r="34" spans="2:3" ht="18.75" x14ac:dyDescent="0.25">
      <c r="B34" s="64">
        <v>43070</v>
      </c>
      <c r="C34" s="37">
        <v>1</v>
      </c>
    </row>
    <row r="35" spans="2:3" ht="18.75" x14ac:dyDescent="0.25">
      <c r="B35" s="64">
        <v>43101</v>
      </c>
      <c r="C35" s="37">
        <v>2</v>
      </c>
    </row>
    <row r="36" spans="2:3" ht="18.75" x14ac:dyDescent="0.25">
      <c r="B36" s="64">
        <v>43132</v>
      </c>
      <c r="C36" s="37">
        <v>3</v>
      </c>
    </row>
    <row r="37" spans="2:3" ht="18.75" x14ac:dyDescent="0.25">
      <c r="B37" s="64">
        <v>43160</v>
      </c>
      <c r="C37" s="37">
        <v>4</v>
      </c>
    </row>
    <row r="38" spans="2:3" ht="18.75" x14ac:dyDescent="0.25">
      <c r="B38" s="64">
        <v>43191</v>
      </c>
      <c r="C38" s="37">
        <v>3</v>
      </c>
    </row>
    <row r="39" spans="2:3" ht="18.75" x14ac:dyDescent="0.25">
      <c r="B39" s="64">
        <v>43221</v>
      </c>
      <c r="C39" s="37">
        <v>4</v>
      </c>
    </row>
    <row r="40" spans="2:3" ht="18.75" x14ac:dyDescent="0.25">
      <c r="B40" s="64">
        <v>43252</v>
      </c>
      <c r="C40" s="37">
        <v>2</v>
      </c>
    </row>
    <row r="41" spans="2:3" ht="18.75" x14ac:dyDescent="0.25">
      <c r="B41" s="64">
        <v>43282</v>
      </c>
      <c r="C41" s="37">
        <v>5</v>
      </c>
    </row>
    <row r="42" spans="2:3" ht="18.75" x14ac:dyDescent="0.25">
      <c r="B42" s="64">
        <v>43313</v>
      </c>
      <c r="C42" s="37">
        <v>1</v>
      </c>
    </row>
    <row r="43" spans="2:3" ht="18.75" x14ac:dyDescent="0.25">
      <c r="B43" s="64">
        <v>43344</v>
      </c>
      <c r="C43" s="37">
        <v>2</v>
      </c>
    </row>
    <row r="44" spans="2:3" ht="18.75" x14ac:dyDescent="0.25">
      <c r="B44" s="64">
        <v>43374</v>
      </c>
      <c r="C44" s="37">
        <v>3</v>
      </c>
    </row>
    <row r="45" spans="2:3" ht="18.75" x14ac:dyDescent="0.25">
      <c r="B45" s="64">
        <v>43405</v>
      </c>
      <c r="C45" s="37">
        <v>5</v>
      </c>
    </row>
    <row r="46" spans="2:3" ht="18.75" x14ac:dyDescent="0.25">
      <c r="B46" s="64">
        <v>43435</v>
      </c>
      <c r="C46" s="37">
        <v>4</v>
      </c>
    </row>
    <row r="47" spans="2:3" ht="18.75" x14ac:dyDescent="0.25">
      <c r="B47" s="64">
        <v>43466</v>
      </c>
      <c r="C47" s="37">
        <v>6</v>
      </c>
    </row>
    <row r="48" spans="2:3" ht="18.75" x14ac:dyDescent="0.25">
      <c r="B48" s="64">
        <v>43497</v>
      </c>
      <c r="C48" s="37">
        <v>2</v>
      </c>
    </row>
    <row r="49" spans="2:3" ht="18.75" x14ac:dyDescent="0.25">
      <c r="B49" s="64">
        <v>43525</v>
      </c>
      <c r="C49" s="37">
        <v>3</v>
      </c>
    </row>
    <row r="50" spans="2:3" ht="18.75" x14ac:dyDescent="0.25">
      <c r="B50" s="64">
        <v>43556</v>
      </c>
      <c r="C50" s="37">
        <v>2</v>
      </c>
    </row>
  </sheetData>
  <mergeCells count="10">
    <mergeCell ref="C3:H3"/>
    <mergeCell ref="B4:B5"/>
    <mergeCell ref="C4:H4"/>
    <mergeCell ref="C5:F5"/>
    <mergeCell ref="G5:H5"/>
    <mergeCell ref="B6:B7"/>
    <mergeCell ref="C6:H6"/>
    <mergeCell ref="C7:F7"/>
    <mergeCell ref="G7:H7"/>
    <mergeCell ref="E10:F10"/>
  </mergeCell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Clase 1</vt:lpstr>
      <vt:lpstr>Clase 2</vt:lpstr>
      <vt:lpstr>Clase 3</vt:lpstr>
      <vt:lpstr>Clase 4</vt:lpstr>
      <vt:lpstr>Clase 5</vt:lpstr>
      <vt:lpstr>Clase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dcterms:created xsi:type="dcterms:W3CDTF">2019-02-12T20:48:03Z</dcterms:created>
  <dcterms:modified xsi:type="dcterms:W3CDTF">2019-10-24T01:19:38Z</dcterms:modified>
</cp:coreProperties>
</file>