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Funciones de Fecha y tiempo\"/>
    </mc:Choice>
  </mc:AlternateContent>
  <xr:revisionPtr revIDLastSave="0" documentId="13_ncr:1_{85238B5B-771A-4BD5-9051-0CF729E506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Y y AHORA" sheetId="1" r:id="rId1"/>
    <sheet name="DIAS.LAB, DIAS.LAB.INTL, DIASEM" sheetId="2" r:id="rId2"/>
    <sheet name="MINUTO, HORA, DIA, MES, AÑO" sheetId="3" r:id="rId3"/>
    <sheet name="NUM.DE.SEMANA, FIN.MES" sheetId="5" r:id="rId4"/>
  </sheets>
  <definedNames>
    <definedName name="Producto1">'MINUTO, HORA, DIA, MES, AÑO'!$C$21:$C$27</definedName>
    <definedName name="PRODUCTO2">'MINUTO, HORA, DIA, MES, AÑO'!$D$21:$D$27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9" i="5" l="1"/>
  <c r="D69" i="5"/>
  <c r="C69" i="5"/>
  <c r="E24" i="5"/>
  <c r="I24" i="5" l="1"/>
  <c r="C30" i="3"/>
  <c r="B22" i="3"/>
  <c r="E21" i="3" s="1"/>
  <c r="B21" i="3"/>
  <c r="G19" i="3" l="1"/>
  <c r="H21" i="3"/>
  <c r="G21" i="3"/>
  <c r="F21" i="3"/>
  <c r="D21" i="3"/>
  <c r="C21" i="3"/>
  <c r="D41" i="2"/>
  <c r="C42" i="2"/>
  <c r="D42" i="2" s="1"/>
  <c r="C41" i="2"/>
  <c r="G29" i="2"/>
  <c r="D30" i="2"/>
  <c r="D23" i="2"/>
  <c r="D22" i="2"/>
  <c r="G17" i="2"/>
  <c r="G16" i="2"/>
  <c r="G15" i="2"/>
  <c r="D16" i="2"/>
  <c r="D15" i="2"/>
  <c r="B17" i="2"/>
  <c r="C17" i="2"/>
  <c r="F24" i="1"/>
  <c r="B15" i="1"/>
  <c r="B11" i="1"/>
  <c r="B10" i="1"/>
  <c r="F22" i="3"/>
  <c r="D22" i="3"/>
  <c r="E22" i="3"/>
  <c r="G22" i="3"/>
  <c r="H19" i="3"/>
  <c r="E30" i="3"/>
  <c r="C22" i="3"/>
  <c r="E31" i="3"/>
  <c r="H22" i="3"/>
  <c r="C24" i="3" l="1"/>
  <c r="C25" i="3"/>
  <c r="D17" i="2"/>
  <c r="B21" i="5" l="1"/>
  <c r="C21" i="5" s="1"/>
  <c r="C31" i="3" l="1"/>
  <c r="C11" i="1" l="1"/>
  <c r="C10" i="1"/>
</calcChain>
</file>

<file path=xl/sharedStrings.xml><?xml version="1.0" encoding="utf-8"?>
<sst xmlns="http://schemas.openxmlformats.org/spreadsheetml/2006/main" count="177" uniqueCount="148">
  <si>
    <t>Función</t>
  </si>
  <si>
    <t>Sintaxis</t>
  </si>
  <si>
    <t>CASO PRÁCTICO</t>
  </si>
  <si>
    <t>C</t>
  </si>
  <si>
    <t>E</t>
  </si>
  <si>
    <t>Función HOY y AHORA</t>
  </si>
  <si>
    <t>HOY</t>
  </si>
  <si>
    <t>AHORA</t>
  </si>
  <si>
    <t>Función DIAS, DIAS.LAB, DIAS.LAB.INTL y DIASEM</t>
  </si>
  <si>
    <t>Función SEGUNDO, MINUTO, HORA, DIA, MES, AÑO</t>
  </si>
  <si>
    <t>Función NUM.DE.SEMANA, FIN.MES</t>
  </si>
  <si>
    <t>FECHA</t>
  </si>
  <si>
    <t>FIN.MES</t>
  </si>
  <si>
    <t>NUM.DE.SEMANA</t>
  </si>
  <si>
    <t>SEGUNDO</t>
  </si>
  <si>
    <t>MINUTO</t>
  </si>
  <si>
    <t>HORA</t>
  </si>
  <si>
    <t>DIA</t>
  </si>
  <si>
    <t>MES</t>
  </si>
  <si>
    <t>AÑO</t>
  </si>
  <si>
    <t>DIAS</t>
  </si>
  <si>
    <t>DIAS.LAB</t>
  </si>
  <si>
    <t>DIAS.LAB.INTL</t>
  </si>
  <si>
    <t>DIASEM</t>
  </si>
  <si>
    <t>=Hoy()</t>
  </si>
  <si>
    <t>=Hoy() + 3</t>
  </si>
  <si>
    <t>Fecha</t>
  </si>
  <si>
    <t>Serie</t>
  </si>
  <si>
    <t>=AHORA()</t>
  </si>
  <si>
    <t>Fórmula</t>
  </si>
  <si>
    <t>Ahora</t>
  </si>
  <si>
    <t>Formato de Guia de Remision</t>
  </si>
  <si>
    <t>GUÍA DE REMISIÓN</t>
  </si>
  <si>
    <t>Fecha de Emision:</t>
  </si>
  <si>
    <t>Punto de Partida</t>
  </si>
  <si>
    <t>Punto de Llegada:</t>
  </si>
  <si>
    <t>Código</t>
  </si>
  <si>
    <t>Descripción</t>
  </si>
  <si>
    <t>Cantidad</t>
  </si>
  <si>
    <t>Unidad de Medida</t>
  </si>
  <si>
    <t>Peso Total</t>
  </si>
  <si>
    <t>Comprobante de Pago</t>
  </si>
  <si>
    <t>Numero:</t>
  </si>
  <si>
    <t>Razon social de destinario</t>
  </si>
  <si>
    <t>Formato</t>
  </si>
  <si>
    <t xml:space="preserve">dd/mm/yyyy hh:mm  </t>
  </si>
  <si>
    <t>Fecha1</t>
  </si>
  <si>
    <t>Fecha2</t>
  </si>
  <si>
    <t>Vacaciones</t>
  </si>
  <si>
    <t>Rango de días</t>
  </si>
  <si>
    <t>Días laborables primer Trimestre 2019</t>
  </si>
  <si>
    <t>Proyecto de Obras</t>
  </si>
  <si>
    <t>Días no laborables</t>
  </si>
  <si>
    <t>Días hábiles de la Obra</t>
  </si>
  <si>
    <t>Días Habiles</t>
  </si>
  <si>
    <t>Fecha de nacimiento</t>
  </si>
  <si>
    <t>Hoy</t>
  </si>
  <si>
    <t xml:space="preserve">Edad </t>
  </si>
  <si>
    <t>Productos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</si>
  <si>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</si>
  <si>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</si>
  <si>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</si>
  <si>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</si>
  <si>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</si>
  <si>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</si>
  <si>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</si>
  <si>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</si>
  <si>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</si>
  <si>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</si>
  <si>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</si>
  <si>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</si>
  <si>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</si>
  <si>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</si>
  <si>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</si>
  <si>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</si>
  <si>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</si>
  <si>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</si>
  <si>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</si>
  <si>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</si>
  <si>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</si>
  <si>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</si>
  <si>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</si>
  <si>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</si>
  <si>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</si>
  <si>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</si>
  <si>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</si>
  <si>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</si>
  <si>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</si>
  <si>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</si>
  <si>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</si>
  <si>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</si>
  <si>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</si>
  <si>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</si>
  <si>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</si>
  <si>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</si>
  <si>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</si>
  <si>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</si>
  <si>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</si>
  <si>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Cantidad de Unidades</t>
  </si>
  <si>
    <t>SEMANA</t>
  </si>
  <si>
    <t>Semana 1</t>
  </si>
  <si>
    <t>FIN DE MES</t>
  </si>
  <si>
    <t>FIN DEL PROXIMO MES</t>
  </si>
  <si>
    <r>
      <t>=DIAS(</t>
    </r>
    <r>
      <rPr>
        <b/>
        <sz val="14"/>
        <color rgb="FFFF0000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2" tint="-0.249977111117893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)
</t>
    </r>
  </si>
  <si>
    <r>
      <t>=DIAS.LAB(</t>
    </r>
    <r>
      <rPr>
        <b/>
        <sz val="14"/>
        <color theme="9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4"/>
        <rFont val="Calibri"/>
        <family val="2"/>
        <scheme val="minor"/>
      </rPr>
      <t>[vacaciones]</t>
    </r>
    <r>
      <rPr>
        <b/>
        <sz val="14"/>
        <color theme="1"/>
        <rFont val="Calibri"/>
        <family val="2"/>
        <scheme val="minor"/>
      </rPr>
      <t>)</t>
    </r>
  </si>
  <si>
    <r>
      <t>DIAS.LAB.INTL(</t>
    </r>
    <r>
      <rPr>
        <b/>
        <sz val="14"/>
        <color theme="5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C00000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00B0F0"/>
        <rFont val="Calibri"/>
        <family val="2"/>
        <scheme val="minor"/>
      </rPr>
      <t>[fin_de_semana]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7030A0"/>
        <rFont val="Calibri"/>
        <family val="2"/>
        <scheme val="minor"/>
      </rPr>
      <t>[días_no_laborables]</t>
    </r>
    <r>
      <rPr>
        <b/>
        <sz val="14"/>
        <color theme="1"/>
        <rFont val="Calibri"/>
        <family val="2"/>
        <scheme val="minor"/>
      </rPr>
      <t>)</t>
    </r>
  </si>
  <si>
    <r>
      <t>•</t>
    </r>
    <r>
      <rPr>
        <b/>
        <sz val="14"/>
        <color theme="2" tint="-0.249977111117893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 xml:space="preserve">: Fecha final del período del cual se desea obtener la diferencia de días.
• </t>
    </r>
    <r>
      <rPr>
        <b/>
        <i/>
        <sz val="14"/>
        <color theme="2" tint="-0.249977111117893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>: Fecha inicial del período del cual se desea obtener la diferencia en días.</t>
    </r>
  </si>
  <si>
    <r>
      <t>•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9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: La fecha inicial del cálculo.
• </t>
    </r>
    <r>
      <rPr>
        <b/>
        <i/>
        <sz val="14"/>
        <color theme="7"/>
        <rFont val="Calibri"/>
        <family val="2"/>
        <scheme val="minor"/>
      </rPr>
      <t>fecha_final</t>
    </r>
    <r>
      <rPr>
        <b/>
        <sz val="14"/>
        <color theme="1"/>
        <rFont val="Calibri"/>
        <family val="2"/>
        <scheme val="minor"/>
      </rPr>
      <t>: La fecha final del cálculo.
•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4"/>
        <rFont val="Calibri"/>
        <family val="2"/>
        <scheme val="minor"/>
      </rPr>
      <t xml:space="preserve">vacaciones </t>
    </r>
    <r>
      <rPr>
        <b/>
        <sz val="14"/>
        <color theme="1"/>
        <rFont val="Calibri"/>
        <family val="2"/>
        <scheme val="minor"/>
      </rPr>
      <t>(opcional): Rango de celdas que contiene las fechas que serán excluidas del cálculo.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</si>
  <si>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fecha_inicial:</t>
    </r>
    <r>
      <rPr>
        <b/>
        <sz val="14"/>
        <color theme="5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Fecha inicial del cálculo.
• </t>
    </r>
    <r>
      <rPr>
        <b/>
        <i/>
        <sz val="14"/>
        <color rgb="FFC00000"/>
        <rFont val="Calibri"/>
        <family val="2"/>
        <scheme val="minor"/>
      </rPr>
      <t>fecha_final:</t>
    </r>
    <r>
      <rPr>
        <b/>
        <sz val="14"/>
        <color theme="1"/>
        <rFont val="Calibri"/>
        <family val="2"/>
        <scheme val="minor"/>
      </rPr>
      <t xml:space="preserve"> Fecha final del cálculo.
• </t>
    </r>
    <r>
      <rPr>
        <b/>
        <i/>
        <sz val="14"/>
        <color rgb="FF00B0F0"/>
        <rFont val="Calibri"/>
        <family val="2"/>
        <scheme val="minor"/>
      </rPr>
      <t>fin_de_semana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(opcional): Indica los días de fin de semana.
• </t>
    </r>
    <r>
      <rPr>
        <b/>
        <i/>
        <sz val="14"/>
        <color rgb="FF7030A0"/>
        <rFont val="Calibri"/>
        <family val="2"/>
        <scheme val="minor"/>
      </rPr>
      <t>días_no_laborables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(opcional): Rango que contiene las fechas no laborables.</t>
    </r>
  </si>
  <si>
    <r>
      <t>=DIASEM(</t>
    </r>
    <r>
      <rPr>
        <b/>
        <sz val="14"/>
        <color theme="5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>,</t>
    </r>
    <r>
      <rPr>
        <b/>
        <i/>
        <sz val="14"/>
        <color theme="9"/>
        <rFont val="Calibri"/>
        <family val="2"/>
        <scheme val="minor"/>
      </rPr>
      <t>[tipo]</t>
    </r>
    <r>
      <rPr>
        <b/>
        <sz val="14"/>
        <color theme="1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</si>
  <si>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: Es la fecha de la cual necesitamos conocer el día de la semana.
• </t>
    </r>
    <r>
      <rPr>
        <b/>
        <i/>
        <sz val="14"/>
        <color theme="9"/>
        <rFont val="Calibri"/>
        <family val="2"/>
        <scheme val="minor"/>
      </rPr>
      <t>Tipo (opcional)</t>
    </r>
    <r>
      <rPr>
        <b/>
        <sz val="14"/>
        <color theme="1"/>
        <rFont val="Calibri"/>
        <family val="2"/>
        <scheme val="minor"/>
      </rPr>
      <t xml:space="preserve">: Nos permite configurar el día asignado como primer día de la semana.
</t>
    </r>
  </si>
  <si>
    <r>
      <t>=SEGUNDO(</t>
    </r>
    <r>
      <rPr>
        <b/>
        <sz val="14"/>
        <color theme="5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>)</t>
    </r>
  </si>
  <si>
    <r>
      <t>=MINUTO(</t>
    </r>
    <r>
      <rPr>
        <b/>
        <sz val="14"/>
        <color theme="8" tint="-0.249977111117893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</si>
  <si>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=DIA(</t>
    </r>
    <r>
      <rPr>
        <b/>
        <sz val="14"/>
        <color rgb="FF7030A0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</si>
  <si>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=MES(</t>
    </r>
    <r>
      <rPr>
        <b/>
        <sz val="14"/>
        <color rgb="FFFF0000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</si>
  <si>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=AÑO(</t>
    </r>
    <r>
      <rPr>
        <b/>
        <sz val="14"/>
        <color rgb="FFFF66FF"/>
        <rFont val="Calibri"/>
        <family val="2"/>
        <scheme val="minor"/>
      </rPr>
      <t>núm_de_serie</t>
    </r>
    <r>
      <rPr>
        <b/>
        <sz val="14"/>
        <color theme="1"/>
        <rFont val="Calibri"/>
        <family val="2"/>
        <scheme val="minor"/>
      </rPr>
      <t xml:space="preserve">)
</t>
    </r>
  </si>
  <si>
    <r>
      <t>=HORA(</t>
    </r>
    <r>
      <rPr>
        <b/>
        <sz val="14"/>
        <color theme="9"/>
        <rFont val="Calibri"/>
        <family val="2"/>
        <scheme val="minor"/>
      </rPr>
      <t>núm_de_serie</t>
    </r>
    <r>
      <rPr>
        <b/>
        <sz val="14"/>
        <color theme="2" tint="-0.499984740745262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</si>
  <si>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Num_de_serie:</t>
    </r>
    <r>
      <rPr>
        <b/>
        <sz val="14"/>
        <color theme="1"/>
        <rFont val="Calibri"/>
        <family val="2"/>
        <scheme val="minor"/>
      </rPr>
      <t xml:space="preserve"> El valor de la hora que contiene los segundos que se desea conocer.</t>
    </r>
  </si>
  <si>
    <r>
      <t>=NUM.DE.SEMANA(</t>
    </r>
    <r>
      <rPr>
        <b/>
        <sz val="14"/>
        <color theme="5"/>
        <rFont val="Calibri"/>
        <family val="2"/>
        <scheme val="minor"/>
      </rPr>
      <t>Número_serie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6"/>
        <rFont val="Calibri"/>
        <family val="2"/>
        <scheme val="minor"/>
      </rPr>
      <t>Tipo_devuelto)</t>
    </r>
  </si>
  <si>
    <r>
      <t xml:space="preserve">• </t>
    </r>
    <r>
      <rPr>
        <b/>
        <i/>
        <sz val="14"/>
        <color theme="5"/>
        <rFont val="Calibri"/>
        <family val="2"/>
        <scheme val="minor"/>
      </rPr>
      <t>Número_serie:</t>
    </r>
    <r>
      <rPr>
        <b/>
        <sz val="14"/>
        <color theme="1"/>
        <rFont val="Calibri"/>
        <family val="2"/>
        <scheme val="minor"/>
      </rPr>
      <t xml:space="preserve"> La fecha de la cual deseamos conocer la semana a la que pertenece.
• </t>
    </r>
    <r>
      <rPr>
        <b/>
        <i/>
        <sz val="14"/>
        <color theme="6"/>
        <rFont val="Calibri"/>
        <family val="2"/>
        <scheme val="minor"/>
      </rPr>
      <t>Tipo_devuelto</t>
    </r>
    <r>
      <rPr>
        <b/>
        <sz val="14"/>
        <color theme="1"/>
        <rFont val="Calibri"/>
        <family val="2"/>
        <scheme val="minor"/>
      </rPr>
      <t xml:space="preserve"> (opcional): Indica el día que se tomará como el primer día de la semana.</t>
    </r>
  </si>
  <si>
    <r>
      <t>=FIN.MES(</t>
    </r>
    <r>
      <rPr>
        <b/>
        <sz val="14"/>
        <color rgb="FFFF0000"/>
        <rFont val="Calibri"/>
        <family val="2"/>
        <scheme val="minor"/>
      </rPr>
      <t>fecha_inicial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meses</t>
    </r>
    <r>
      <rPr>
        <b/>
        <sz val="14"/>
        <color theme="1"/>
        <rFont val="Calibri"/>
        <family val="2"/>
        <scheme val="minor"/>
      </rPr>
      <t>)</t>
    </r>
  </si>
  <si>
    <r>
      <t xml:space="preserve">• </t>
    </r>
    <r>
      <rPr>
        <b/>
        <i/>
        <sz val="14"/>
        <color rgb="FFFF0000"/>
        <rFont val="Calibri"/>
        <family val="2"/>
        <scheme val="minor"/>
      </rPr>
      <t>fecha_inicial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Fecha inicial de la cual se obtendrá el fin de mes.
• </t>
    </r>
    <r>
      <rPr>
        <b/>
        <i/>
        <sz val="14"/>
        <color theme="9"/>
        <rFont val="Calibri"/>
        <family val="2"/>
        <scheme val="minor"/>
      </rPr>
      <t>meses:</t>
    </r>
    <r>
      <rPr>
        <b/>
        <sz val="14"/>
        <color theme="1"/>
        <rFont val="Calibri"/>
        <family val="2"/>
        <scheme val="minor"/>
      </rPr>
      <t xml:space="preserve"> Meses a sumar o restar de la fecha inicial antes de obtener el fin de mes. </t>
    </r>
  </si>
  <si>
    <t>=HOY()</t>
  </si>
  <si>
    <t>Responsable de Almacén</t>
  </si>
  <si>
    <t>FIN DEL ANTERIOR MES</t>
  </si>
  <si>
    <t xml:space="preserve">Nos ayuda a obtener la cantidad de días entre dos fechas. </t>
  </si>
  <si>
    <t>Nos ayuda a calcular los días laborables que existen entre dos fechas.</t>
  </si>
  <si>
    <t>Devuelve el número de serie de la fecha actual.</t>
  </si>
  <si>
    <t xml:space="preserve">Devuelve la fecha, pero además las horas actuales del sistema. </t>
  </si>
  <si>
    <t>Devuelve los segundos de un valor de hora</t>
  </si>
  <si>
    <t>Devuelve los minutos de un valor de hora</t>
  </si>
  <si>
    <t>Devuelve el número de día de una fecha</t>
  </si>
  <si>
    <t>Devuelve el número de Mes de una fecha</t>
  </si>
  <si>
    <t>Devuelve el número de año de una fecha</t>
  </si>
  <si>
    <t xml:space="preserve">Devuelve el número de semana dentro de una fecha indicada. </t>
  </si>
  <si>
    <t>Obtiene el número de serie del último día de mes.</t>
  </si>
  <si>
    <t xml:space="preserve">Queremos saber la productividad de cada semana para obtener un indicador. </t>
  </si>
  <si>
    <t>Nos devuelve la cantidad de días hábiles que existen entre dos fechas y nos permite configurar los días del fin de semana.</t>
  </si>
  <si>
    <r>
      <t xml:space="preserve">• </t>
    </r>
    <r>
      <rPr>
        <b/>
        <i/>
        <sz val="14"/>
        <color theme="9"/>
        <rFont val="Calibri"/>
        <family val="2"/>
        <scheme val="minor"/>
      </rPr>
      <t>Núm_de_serie:</t>
    </r>
    <r>
      <rPr>
        <b/>
        <sz val="14"/>
        <color theme="1"/>
        <rFont val="Calibri"/>
        <family val="2"/>
        <scheme val="minor"/>
      </rPr>
      <t xml:space="preserve"> Es el valor de hora que contiene la hora que desea obtener.</t>
    </r>
  </si>
  <si>
    <r>
      <t xml:space="preserve">• </t>
    </r>
    <r>
      <rPr>
        <b/>
        <i/>
        <sz val="14"/>
        <color theme="8"/>
        <rFont val="Calibri"/>
        <family val="2"/>
        <scheme val="minor"/>
      </rPr>
      <t>Num_de_serie:</t>
    </r>
    <r>
      <rPr>
        <b/>
        <sz val="14"/>
        <color theme="1"/>
        <rFont val="Calibri"/>
        <family val="2"/>
        <scheme val="minor"/>
      </rPr>
      <t xml:space="preserve"> El valor de hora que contiene el minuto que se desea conocer.</t>
    </r>
  </si>
  <si>
    <r>
      <t xml:space="preserve">• </t>
    </r>
    <r>
      <rPr>
        <b/>
        <i/>
        <sz val="14"/>
        <color rgb="FF7030A0"/>
        <rFont val="Calibri"/>
        <family val="2"/>
        <scheme val="minor"/>
      </rPr>
      <t>Núm_de_serie:</t>
    </r>
    <r>
      <rPr>
        <b/>
        <sz val="14"/>
        <color theme="1"/>
        <rFont val="Calibri"/>
        <family val="2"/>
        <scheme val="minor"/>
      </rPr>
      <t xml:space="preserve"> Es el valor del fecha que contiene el día que desea obtener.</t>
    </r>
  </si>
  <si>
    <r>
      <t>•</t>
    </r>
    <r>
      <rPr>
        <b/>
        <i/>
        <sz val="14"/>
        <color rgb="FFFF0000"/>
        <rFont val="Calibri"/>
        <family val="2"/>
        <scheme val="minor"/>
      </rPr>
      <t xml:space="preserve"> Núm_de_serie:</t>
    </r>
    <r>
      <rPr>
        <b/>
        <sz val="14"/>
        <color theme="1"/>
        <rFont val="Calibri"/>
        <family val="2"/>
        <scheme val="minor"/>
      </rPr>
      <t xml:space="preserve"> Es el valor del fecha que contiene el mes que desea obtener.</t>
    </r>
  </si>
  <si>
    <r>
      <t xml:space="preserve">• </t>
    </r>
    <r>
      <rPr>
        <b/>
        <i/>
        <sz val="14"/>
        <color rgb="FFFF66FF"/>
        <rFont val="Calibri"/>
        <family val="2"/>
        <scheme val="minor"/>
      </rPr>
      <t>Núm_de_serie:</t>
    </r>
    <r>
      <rPr>
        <b/>
        <sz val="14"/>
        <color theme="1"/>
        <rFont val="Calibri"/>
        <family val="2"/>
        <scheme val="minor"/>
      </rPr>
      <t xml:space="preserve"> Es el valor del fecha que contiene el año que desea obtener.</t>
    </r>
  </si>
  <si>
    <t>Devuelve la hora de un valor de hora</t>
  </si>
  <si>
    <t>Sintaxis y Concepto</t>
  </si>
  <si>
    <t>ABC SAC</t>
  </si>
  <si>
    <t>DÍAS DESPUÉS DEL EVENTO</t>
  </si>
  <si>
    <t>Cuánto se Trabajó por Semana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</si>
</sst>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S/&quot;\ * #,##0.00_ ;_ &quot;S/&quot;\ * \-#,##0.00_ ;_ &quot;S/&quot;\ * &quot;-&quot;??_ ;_ @_ "/>
    <numFmt numFmtId="165" formatCode="_(&quot;$&quot;* #,##0.00_);_(&quot;$&quot;* \(#,##0.00\);_(&quot;$&quot;* &quot;-&quot;??_);_(@_)"/>
    <numFmt numFmtId="167" formatCode="dd/mm/yyyy\ hh:mm:ss"/>
    <numFmt numFmtId="168" formatCode="dd/mm/yyyy\ hh:mm:ss\ AM/PM"/>
  </numFmts>
  <fonts count="46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4"/>
      <color theme="1"/>
      <name val="Calibri"/>
      <family val="2"/>
      <scheme val="minor"/>
    </font>
    <font>
      <sz val="16"/>
      <color theme="0"/>
      <name val="Franklin Gothic Demi"/>
      <family val="2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rial"/>
      <family val="2"/>
    </font>
    <font>
      <sz val="9.5"/>
      <color rgb="FF000000"/>
      <name val="Albany AMT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rgb="FF002060"/>
      <name val="Calibri"/>
      <family val="2"/>
      <scheme val="minor"/>
    </font>
    <font>
      <sz val="14"/>
      <color theme="0"/>
      <name val="Franklin Gothic Demi"/>
      <family val="2"/>
    </font>
    <font>
      <sz val="12"/>
      <color theme="8" tint="-0.249977111117893"/>
      <name val="Franklin Gothic Demi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Franklin Gothic Demi"/>
      <family val="2"/>
    </font>
    <font>
      <b/>
      <sz val="14"/>
      <color rgb="FFFF0000"/>
      <name val="Calibri"/>
      <family val="2"/>
      <scheme val="minor"/>
    </font>
    <font>
      <b/>
      <sz val="14"/>
      <color theme="2" tint="-0.249977111117893"/>
      <name val="Calibri"/>
      <family val="2"/>
      <scheme val="minor"/>
    </font>
    <font>
      <b/>
      <sz val="14"/>
      <color theme="2" tint="-0.499984740745262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theme="2" tint="-0.249977111117893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b/>
      <i/>
      <sz val="14"/>
      <color rgb="FF00B0F0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sz val="14"/>
      <color rgb="FFFF66FF"/>
      <name val="Calibri"/>
      <family val="2"/>
      <scheme val="minor"/>
    </font>
    <font>
      <b/>
      <i/>
      <sz val="14"/>
      <color theme="8"/>
      <name val="Calibri"/>
      <family val="2"/>
      <scheme val="minor"/>
    </font>
    <font>
      <b/>
      <i/>
      <sz val="14"/>
      <color rgb="FFFF66FF"/>
      <name val="Calibri"/>
      <family val="2"/>
      <scheme val="minor"/>
    </font>
    <font>
      <b/>
      <i/>
      <sz val="14"/>
      <color theme="6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9" fillId="0" borderId="0"/>
    <xf numFmtId="0" fontId="6" fillId="4" borderId="0" applyNumberFormat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horizontal="left" vertical="top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quotePrefix="1" applyFont="1" applyFill="1" applyAlignment="1">
      <alignment horizontal="center" vertical="center" wrapText="1"/>
    </xf>
    <xf numFmtId="14" fontId="5" fillId="3" borderId="1" xfId="0" quotePrefix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14" fontId="7" fillId="0" borderId="1" xfId="0" applyNumberFormat="1" applyFont="1" applyBorder="1" applyAlignment="1">
      <alignment horizontal="center" vertical="center"/>
    </xf>
    <xf numFmtId="22" fontId="5" fillId="0" borderId="0" xfId="0" applyNumberFormat="1" applyFont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7" xfId="0" applyFill="1" applyBorder="1" applyAlignment="1">
      <alignment horizontal="center"/>
    </xf>
    <xf numFmtId="0" fontId="0" fillId="3" borderId="9" xfId="0" applyFill="1" applyBorder="1"/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10" xfId="0" applyFill="1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15" xfId="0" applyFill="1" applyBorder="1"/>
    <xf numFmtId="0" fontId="0" fillId="3" borderId="16" xfId="0" applyFill="1" applyBorder="1"/>
    <xf numFmtId="0" fontId="0" fillId="3" borderId="15" xfId="0" applyFill="1" applyBorder="1" applyAlignment="1">
      <alignment horizontal="center"/>
    </xf>
    <xf numFmtId="0" fontId="10" fillId="4" borderId="17" xfId="4" applyFont="1" applyBorder="1" applyAlignment="1">
      <alignment horizontal="center" vertical="center"/>
    </xf>
    <xf numFmtId="0" fontId="10" fillId="4" borderId="18" xfId="4" applyFont="1" applyBorder="1" applyAlignment="1">
      <alignment horizontal="center" vertical="center"/>
    </xf>
    <xf numFmtId="0" fontId="10" fillId="4" borderId="19" xfId="4" applyFont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10" xfId="0" applyBorder="1"/>
    <xf numFmtId="0" fontId="0" fillId="3" borderId="2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10" fillId="4" borderId="18" xfId="4" applyFont="1" applyBorder="1" applyAlignment="1">
      <alignment horizontal="left" vertical="center"/>
    </xf>
    <xf numFmtId="0" fontId="0" fillId="3" borderId="12" xfId="0" applyFill="1" applyBorder="1"/>
    <xf numFmtId="0" fontId="0" fillId="3" borderId="25" xfId="0" applyFill="1" applyBorder="1"/>
    <xf numFmtId="0" fontId="6" fillId="3" borderId="1" xfId="4" applyFill="1" applyBorder="1"/>
    <xf numFmtId="0" fontId="0" fillId="4" borderId="1" xfId="4" applyFont="1" applyBorder="1"/>
    <xf numFmtId="0" fontId="6" fillId="4" borderId="1" xfId="4" applyBorder="1"/>
    <xf numFmtId="0" fontId="12" fillId="3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" fontId="5" fillId="3" borderId="1" xfId="1" applyNumberFormat="1" applyFont="1" applyFill="1" applyBorder="1" applyAlignment="1">
      <alignment horizontal="center" vertical="center"/>
    </xf>
    <xf numFmtId="14" fontId="5" fillId="3" borderId="1" xfId="1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/>
    </xf>
    <xf numFmtId="0" fontId="15" fillId="0" borderId="0" xfId="0" applyFont="1"/>
    <xf numFmtId="0" fontId="14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22" fontId="10" fillId="0" borderId="1" xfId="0" applyNumberFormat="1" applyFont="1" applyBorder="1" applyAlignment="1">
      <alignment horizontal="center"/>
    </xf>
    <xf numFmtId="0" fontId="16" fillId="0" borderId="0" xfId="0" applyFont="1"/>
    <xf numFmtId="14" fontId="5" fillId="3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1" fontId="5" fillId="3" borderId="0" xfId="0" applyNumberFormat="1" applyFont="1" applyFill="1" applyAlignment="1">
      <alignment horizontal="center" vertical="center"/>
    </xf>
    <xf numFmtId="22" fontId="0" fillId="0" borderId="0" xfId="0" applyNumberFormat="1"/>
    <xf numFmtId="0" fontId="44" fillId="0" borderId="0" xfId="0" applyFont="1"/>
    <xf numFmtId="0" fontId="45" fillId="0" borderId="0" xfId="0" applyFont="1" applyAlignment="1">
      <alignment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10" fillId="3" borderId="1" xfId="4" applyNumberFormat="1" applyFont="1" applyFill="1" applyBorder="1"/>
    <xf numFmtId="0" fontId="3" fillId="2" borderId="2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1" fontId="5" fillId="3" borderId="5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/>
    </xf>
    <xf numFmtId="1" fontId="0" fillId="0" borderId="0" xfId="0" applyNumberFormat="1"/>
    <xf numFmtId="0" fontId="14" fillId="5" borderId="1" xfId="0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68" fontId="10" fillId="0" borderId="1" xfId="0" applyNumberFormat="1" applyFont="1" applyBorder="1" applyAlignment="1">
      <alignment horizontal="center"/>
    </xf>
    <xf numFmtId="0" fontId="10" fillId="0" borderId="0" xfId="0" applyFont="1"/>
    <xf numFmtId="14" fontId="7" fillId="0" borderId="0" xfId="0" applyNumberFormat="1" applyFont="1" applyBorder="1" applyAlignment="1">
      <alignment horizontal="center" vertical="center"/>
    </xf>
    <xf numFmtId="1" fontId="5" fillId="3" borderId="0" xfId="1" applyNumberFormat="1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 wrapText="1"/>
    </xf>
    <xf numFmtId="0" fontId="6" fillId="4" borderId="11" xfId="4" applyBorder="1" applyAlignment="1">
      <alignment horizontal="center"/>
    </xf>
    <xf numFmtId="0" fontId="6" fillId="4" borderId="23" xfId="4" applyBorder="1" applyAlignment="1">
      <alignment horizontal="center"/>
    </xf>
    <xf numFmtId="0" fontId="6" fillId="4" borderId="24" xfId="4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4" borderId="1" xfId="4" applyBorder="1" applyAlignment="1">
      <alignment horizontal="center"/>
    </xf>
    <xf numFmtId="0" fontId="6" fillId="3" borderId="2" xfId="4" applyFill="1" applyBorder="1" applyAlignment="1">
      <alignment horizontal="center"/>
    </xf>
    <xf numFmtId="0" fontId="6" fillId="3" borderId="4" xfId="4" applyFill="1" applyBorder="1" applyAlignment="1">
      <alignment horizontal="center"/>
    </xf>
    <xf numFmtId="0" fontId="6" fillId="3" borderId="5" xfId="4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22" fontId="2" fillId="3" borderId="1" xfId="0" quotePrefix="1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30" xfId="0" quotePrefix="1" applyFont="1" applyFill="1" applyBorder="1" applyAlignment="1">
      <alignment vertical="center" wrapText="1"/>
    </xf>
    <xf numFmtId="0" fontId="2" fillId="3" borderId="32" xfId="0" quotePrefix="1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33" xfId="0" quotePrefix="1" applyFont="1" applyFill="1" applyBorder="1" applyAlignment="1">
      <alignment horizontal="center" vertical="center" wrapText="1"/>
    </xf>
    <xf numFmtId="0" fontId="2" fillId="3" borderId="34" xfId="0" quotePrefix="1" applyFont="1" applyFill="1" applyBorder="1" applyAlignment="1">
      <alignment horizontal="center" vertical="center" wrapText="1"/>
    </xf>
    <xf numFmtId="0" fontId="2" fillId="3" borderId="35" xfId="0" quotePrefix="1" applyFont="1" applyFill="1" applyBorder="1" applyAlignment="1">
      <alignment horizontal="center" vertical="center" wrapText="1"/>
    </xf>
    <xf numFmtId="0" fontId="2" fillId="3" borderId="30" xfId="0" quotePrefix="1" applyFont="1" applyFill="1" applyBorder="1" applyAlignment="1">
      <alignment horizontal="left" vertical="top" wrapText="1"/>
    </xf>
    <xf numFmtId="0" fontId="2" fillId="3" borderId="31" xfId="0" quotePrefix="1" applyFont="1" applyFill="1" applyBorder="1" applyAlignment="1">
      <alignment horizontal="left" vertical="top" wrapText="1"/>
    </xf>
    <xf numFmtId="0" fontId="2" fillId="3" borderId="38" xfId="0" quotePrefix="1" applyFont="1" applyFill="1" applyBorder="1" applyAlignment="1">
      <alignment horizontal="left" vertical="top" wrapText="1"/>
    </xf>
    <xf numFmtId="0" fontId="2" fillId="3" borderId="2" xfId="0" quotePrefix="1" applyFont="1" applyFill="1" applyBorder="1" applyAlignment="1">
      <alignment horizontal="left" vertical="top" wrapText="1"/>
    </xf>
    <xf numFmtId="0" fontId="2" fillId="3" borderId="4" xfId="0" quotePrefix="1" applyFont="1" applyFill="1" applyBorder="1" applyAlignment="1">
      <alignment horizontal="left" vertical="top" wrapText="1"/>
    </xf>
    <xf numFmtId="0" fontId="2" fillId="3" borderId="5" xfId="0" quotePrefix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20" xfId="0" applyNumberFormat="1" applyFont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center" vertical="center" wrapText="1"/>
    </xf>
    <xf numFmtId="0" fontId="2" fillId="3" borderId="4" xfId="0" quotePrefix="1" applyFont="1" applyFill="1" applyBorder="1" applyAlignment="1">
      <alignment horizontal="center" vertical="center" wrapText="1"/>
    </xf>
    <xf numFmtId="0" fontId="2" fillId="3" borderId="5" xfId="0" quotePrefix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2" fillId="3" borderId="30" xfId="0" quotePrefix="1" applyFont="1" applyFill="1" applyBorder="1" applyAlignment="1">
      <alignment horizontal="left" vertical="center" wrapText="1"/>
    </xf>
    <xf numFmtId="0" fontId="2" fillId="3" borderId="31" xfId="0" quotePrefix="1" applyFont="1" applyFill="1" applyBorder="1" applyAlignment="1">
      <alignment horizontal="left" vertical="center" wrapText="1"/>
    </xf>
    <xf numFmtId="0" fontId="2" fillId="3" borderId="32" xfId="0" quotePrefix="1" applyFont="1" applyFill="1" applyBorder="1" applyAlignment="1">
      <alignment horizontal="left" vertical="center" wrapText="1"/>
    </xf>
    <xf numFmtId="0" fontId="2" fillId="3" borderId="33" xfId="0" quotePrefix="1" applyFont="1" applyFill="1" applyBorder="1" applyAlignment="1">
      <alignment horizontal="center" vertical="top" wrapText="1"/>
    </xf>
    <xf numFmtId="0" fontId="2" fillId="3" borderId="34" xfId="0" quotePrefix="1" applyFont="1" applyFill="1" applyBorder="1" applyAlignment="1">
      <alignment horizontal="center" vertical="top" wrapText="1"/>
    </xf>
    <xf numFmtId="0" fontId="2" fillId="3" borderId="35" xfId="0" quotePrefix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left" wrapText="1"/>
    </xf>
    <xf numFmtId="0" fontId="2" fillId="3" borderId="29" xfId="0" quotePrefix="1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2" fillId="3" borderId="19" xfId="0" quotePrefix="1" applyFont="1" applyFill="1" applyBorder="1" applyAlignment="1">
      <alignment horizontal="center" vertical="center" wrapText="1"/>
    </xf>
    <xf numFmtId="0" fontId="2" fillId="3" borderId="27" xfId="0" quotePrefix="1" applyFont="1" applyFill="1" applyBorder="1" applyAlignment="1">
      <alignment horizontal="center" vertical="center" wrapText="1"/>
    </xf>
    <xf numFmtId="0" fontId="2" fillId="3" borderId="37" xfId="0" quotePrefix="1" applyFont="1" applyFill="1" applyBorder="1" applyAlignment="1">
      <alignment horizontal="left" vertical="center" wrapText="1"/>
    </xf>
    <xf numFmtId="1" fontId="5" fillId="3" borderId="2" xfId="0" applyNumberFormat="1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/>
    </xf>
    <xf numFmtId="14" fontId="5" fillId="3" borderId="5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</cellXfs>
  <cellStyles count="5">
    <cellStyle name="20% - Énfasis5" xfId="4" builtinId="46"/>
    <cellStyle name="Moneda" xfId="1" builtinId="4"/>
    <cellStyle name="Moneda 2" xfId="2" xr:uid="{00000000-0005-0000-0000-000002000000}"/>
    <cellStyle name="Normal" xfId="0" builtinId="0"/>
    <cellStyle name="Normal 2" xfId="3" xr:uid="{00000000-0005-0000-0000-000004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1435052</xdr:colOff>
      <xdr:row>17</xdr:row>
      <xdr:rowOff>199177</xdr:rowOff>
    </xdr:from>
    <xdr:to>
      <xdr:col>4</xdr:col>
      <xdr:colOff>450366</xdr:colOff>
      <xdr:row>21</xdr:row>
      <xdr:rowOff>83261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A0A75DA-74B6-4C26-A455-14A1969C990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5287" t="-2596" r="45287" b="28015"/>
        <a:stretch/>
      </xdr:blipFill>
      <xdr:spPr bwMode="auto">
        <a:xfrm>
          <a:off x="1632879" y="4075119"/>
          <a:ext cx="1601718" cy="631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91110</xdr:colOff>
      <xdr:row>7</xdr:row>
      <xdr:rowOff>115960</xdr:rowOff>
    </xdr:from>
    <xdr:to>
      <xdr:col>8</xdr:col>
      <xdr:colOff>347869</xdr:colOff>
      <xdr:row>14</xdr:row>
      <xdr:rowOff>33130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1914" y="2658721"/>
          <a:ext cx="6899412" cy="1267235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="1">
              <a:latin typeface="Arial" panose="020B0604020202020204" pitchFamily="34" charset="0"/>
              <a:cs typeface="Arial" panose="020B0604020202020204" pitchFamily="34" charset="0"/>
            </a:rPr>
            <a:t>Sistema 1:  La semana que contiene el 1 de enero es la primera semana del año y se numera como semana 1.</a:t>
          </a:r>
        </a:p>
        <a:p>
          <a:pPr algn="l"/>
          <a:endParaRPr lang="es-PE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PE" sz="1100" b="1">
              <a:latin typeface="Arial" panose="020B0604020202020204" pitchFamily="34" charset="0"/>
              <a:cs typeface="Arial" panose="020B0604020202020204" pitchFamily="34" charset="0"/>
            </a:rPr>
            <a:t>Sistema 2:</a:t>
          </a:r>
          <a:r>
            <a:rPr lang="es-PE" sz="11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PE" sz="1100" b="1">
              <a:latin typeface="Arial" panose="020B0604020202020204" pitchFamily="34" charset="0"/>
              <a:cs typeface="Arial" panose="020B0604020202020204" pitchFamily="34" charset="0"/>
            </a:rPr>
            <a:t>La semana que contiene el primer jueves del año es la primera semana del año y se numera como semana 1. Este sistema es la metodología especificada en ISO 8601, que generalmente se conoce como el sistema de numeración de semanas europeo.</a:t>
          </a:r>
        </a:p>
      </xdr:txBody>
    </xdr:sp>
    <xdr:clientData/>
  </xdr:twoCellAnchor>
  <xdr:twoCellAnchor editAs="oneCell">
    <xdr:from>
      <xdr:col>8</xdr:col>
      <xdr:colOff>554934</xdr:colOff>
      <xdr:row>7</xdr:row>
      <xdr:rowOff>107676</xdr:rowOff>
    </xdr:from>
    <xdr:to>
      <xdr:col>14</xdr:col>
      <xdr:colOff>56155</xdr:colOff>
      <xdr:row>14</xdr:row>
      <xdr:rowOff>182219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191" b="16909"/>
        <a:stretch/>
      </xdr:blipFill>
      <xdr:spPr bwMode="auto">
        <a:xfrm>
          <a:off x="7338391" y="2650437"/>
          <a:ext cx="3013048" cy="1424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6"/>
  <sheetViews>
    <sheetView showGridLines="0" tabSelected="1" zoomScale="130" zoomScaleNormal="130" workbookViewId="0">
      <selection activeCell="B16" sqref="B16"/>
    </sheetView>
  </sheetViews>
  <sheetFormatPr baseColWidth="10" defaultRowHeight="15"/>
  <cols>
    <col min="1" max="1" width="3" customWidth="1"/>
    <col min="2" max="2" width="22.28515625" customWidth="1"/>
    <col min="3" max="3" width="7.140625" customWidth="1"/>
    <col min="4" max="4" width="9.28515625" customWidth="1"/>
    <col min="5" max="5" width="12.42578125" customWidth="1"/>
    <col min="6" max="6" width="12.5703125" customWidth="1"/>
    <col min="7" max="7" width="39" bestFit="1" customWidth="1"/>
    <col min="8" max="8" width="10.5703125" customWidth="1"/>
    <col min="9" max="9" width="11.85546875" customWidth="1"/>
    <col min="10" max="10" width="13.5703125" customWidth="1"/>
  </cols>
  <sheetData>
    <row r="2" spans="2:10" ht="21">
      <c r="B2" s="1" t="s">
        <v>5</v>
      </c>
    </row>
    <row r="3" spans="2:10" ht="21">
      <c r="B3" s="3" t="s">
        <v>0</v>
      </c>
      <c r="C3" s="89" t="s">
        <v>144</v>
      </c>
      <c r="D3" s="89"/>
      <c r="E3" s="89"/>
      <c r="F3" s="89"/>
      <c r="G3" s="89"/>
      <c r="H3" s="89"/>
      <c r="I3" s="89"/>
      <c r="J3" s="89"/>
    </row>
    <row r="4" spans="2:10" ht="18.75" customHeight="1">
      <c r="B4" s="2" t="s">
        <v>6</v>
      </c>
      <c r="C4" s="85" t="s">
        <v>122</v>
      </c>
      <c r="D4" s="85"/>
      <c r="E4" s="85"/>
      <c r="F4" s="85"/>
      <c r="G4" s="85" t="s">
        <v>127</v>
      </c>
      <c r="H4" s="85"/>
      <c r="I4" s="85"/>
      <c r="J4" s="85"/>
    </row>
    <row r="5" spans="2:10" ht="18.75" customHeight="1">
      <c r="B5" s="2" t="s">
        <v>7</v>
      </c>
      <c r="C5" s="106" t="s">
        <v>28</v>
      </c>
      <c r="D5" s="106"/>
      <c r="E5" s="106"/>
      <c r="F5" s="106"/>
      <c r="G5" s="85" t="s">
        <v>128</v>
      </c>
      <c r="H5" s="85"/>
      <c r="I5" s="85"/>
      <c r="J5" s="85"/>
    </row>
    <row r="7" spans="2:10" ht="21">
      <c r="B7" s="1" t="s">
        <v>2</v>
      </c>
    </row>
    <row r="8" spans="2:10" ht="14.25" customHeight="1">
      <c r="B8" s="10"/>
      <c r="C8" s="10"/>
      <c r="D8" s="10"/>
    </row>
    <row r="9" spans="2:10" ht="21.75" customHeight="1">
      <c r="B9" s="37" t="s">
        <v>26</v>
      </c>
      <c r="C9" s="94" t="s">
        <v>27</v>
      </c>
      <c r="D9" s="95"/>
      <c r="E9" s="37" t="s">
        <v>29</v>
      </c>
    </row>
    <row r="10" spans="2:10" ht="17.25" customHeight="1">
      <c r="B10" s="68">
        <f ca="1">TODAY()</f>
        <v>43754</v>
      </c>
      <c r="C10" s="92">
        <f ca="1">B10</f>
        <v>43754</v>
      </c>
      <c r="D10" s="92"/>
      <c r="E10" s="9" t="s">
        <v>24</v>
      </c>
    </row>
    <row r="11" spans="2:10" ht="17.25" customHeight="1">
      <c r="B11" s="68">
        <f ca="1">TODAY()+3</f>
        <v>43757</v>
      </c>
      <c r="C11" s="93">
        <f ca="1">TODAY()+3</f>
        <v>43757</v>
      </c>
      <c r="D11" s="93"/>
      <c r="E11" s="9" t="s">
        <v>25</v>
      </c>
    </row>
    <row r="12" spans="2:10" ht="17.25" customHeight="1">
      <c r="B12" s="105"/>
      <c r="C12" s="105"/>
      <c r="D12" s="105"/>
      <c r="E12" s="105"/>
    </row>
    <row r="13" spans="2:10" ht="17.25" customHeight="1"/>
    <row r="14" spans="2:10" ht="17.25" customHeight="1">
      <c r="B14" s="38" t="s">
        <v>30</v>
      </c>
      <c r="C14" s="100" t="s">
        <v>44</v>
      </c>
      <c r="D14" s="101"/>
      <c r="E14" s="102"/>
      <c r="G14" s="64"/>
    </row>
    <row r="15" spans="2:10" ht="17.25" customHeight="1">
      <c r="B15" s="73">
        <f ca="1">NOW()</f>
        <v>43754.617091087966</v>
      </c>
      <c r="C15" s="103" t="s">
        <v>45</v>
      </c>
      <c r="D15" s="103"/>
      <c r="E15" s="103"/>
    </row>
    <row r="16" spans="2:10" ht="30.75" customHeight="1">
      <c r="B16" s="12"/>
    </row>
    <row r="17" spans="3:10" ht="17.25" customHeight="1"/>
    <row r="18" spans="3:10" ht="17.25" customHeight="1">
      <c r="C18" s="13"/>
      <c r="D18" s="14"/>
      <c r="E18" s="15"/>
      <c r="F18" s="104" t="s">
        <v>31</v>
      </c>
      <c r="G18" s="104"/>
      <c r="H18" s="104"/>
      <c r="I18" s="15"/>
      <c r="J18" s="31"/>
    </row>
    <row r="19" spans="3:10" ht="6.75" customHeight="1">
      <c r="C19" s="16"/>
      <c r="D19" s="17"/>
      <c r="E19" s="17"/>
      <c r="F19" s="17"/>
      <c r="G19" s="17"/>
      <c r="H19" s="17"/>
      <c r="I19" s="17"/>
      <c r="J19" s="29"/>
    </row>
    <row r="20" spans="3:10" ht="17.25" customHeight="1">
      <c r="C20" s="16"/>
      <c r="D20" s="17"/>
      <c r="E20" s="17"/>
      <c r="F20" s="35" t="s">
        <v>145</v>
      </c>
      <c r="G20" s="36"/>
      <c r="H20" s="17"/>
      <c r="I20" s="17"/>
      <c r="J20" s="29"/>
    </row>
    <row r="21" spans="3:10" ht="17.25" customHeight="1">
      <c r="C21" s="16"/>
      <c r="D21" s="17"/>
      <c r="E21" s="17"/>
      <c r="F21" s="18"/>
      <c r="G21" s="18"/>
      <c r="H21" s="17"/>
      <c r="I21" s="17"/>
      <c r="J21" s="29"/>
    </row>
    <row r="22" spans="3:10" ht="18.75" customHeight="1">
      <c r="C22" s="16"/>
      <c r="D22" s="17"/>
      <c r="E22" s="17"/>
      <c r="F22" s="17"/>
      <c r="G22" s="45" t="s">
        <v>32</v>
      </c>
      <c r="H22" s="17"/>
      <c r="I22" s="17"/>
      <c r="J22" s="29"/>
    </row>
    <row r="23" spans="3:10">
      <c r="C23" s="16"/>
      <c r="D23" s="17"/>
      <c r="E23" s="17"/>
      <c r="F23" s="17"/>
      <c r="G23" s="17"/>
      <c r="H23" s="17"/>
      <c r="I23" s="17"/>
      <c r="J23" s="29"/>
    </row>
    <row r="24" spans="3:10">
      <c r="C24" s="16"/>
      <c r="D24" s="96" t="s">
        <v>33</v>
      </c>
      <c r="E24" s="96"/>
      <c r="F24" s="69">
        <f ca="1">TODAY()</f>
        <v>43754</v>
      </c>
      <c r="G24" s="17"/>
      <c r="H24" s="17"/>
      <c r="I24" s="17"/>
      <c r="J24" s="19"/>
    </row>
    <row r="25" spans="3:10">
      <c r="C25" s="16"/>
      <c r="D25" s="96" t="s">
        <v>34</v>
      </c>
      <c r="E25" s="96"/>
      <c r="F25" s="42"/>
      <c r="H25" s="44" t="s">
        <v>35</v>
      </c>
      <c r="I25" s="44"/>
      <c r="J25" s="32"/>
    </row>
    <row r="26" spans="3:10">
      <c r="C26" s="16"/>
      <c r="D26" s="43" t="s">
        <v>43</v>
      </c>
      <c r="E26" s="44"/>
      <c r="F26" s="44"/>
      <c r="G26" s="97"/>
      <c r="H26" s="98"/>
      <c r="I26" s="99"/>
      <c r="J26" s="32"/>
    </row>
    <row r="27" spans="3:10" ht="15.75" thickBot="1">
      <c r="C27" s="16"/>
      <c r="D27" s="17"/>
      <c r="E27" s="17"/>
      <c r="F27" s="17"/>
      <c r="G27" s="17"/>
      <c r="H27" s="17"/>
      <c r="I27" s="17"/>
      <c r="J27" s="29"/>
    </row>
    <row r="28" spans="3:10">
      <c r="C28" s="16"/>
      <c r="D28" s="25" t="s">
        <v>36</v>
      </c>
      <c r="E28" s="26" t="s">
        <v>37</v>
      </c>
      <c r="F28" s="25" t="s">
        <v>38</v>
      </c>
      <c r="G28" s="39" t="s">
        <v>39</v>
      </c>
      <c r="H28" s="27"/>
      <c r="I28" s="25" t="s">
        <v>40</v>
      </c>
      <c r="J28" s="19"/>
    </row>
    <row r="29" spans="3:10">
      <c r="C29" s="16"/>
      <c r="D29" s="28"/>
      <c r="E29" s="28"/>
      <c r="F29" s="28"/>
      <c r="G29" s="28"/>
      <c r="H29" s="17"/>
      <c r="I29" s="33"/>
      <c r="J29" s="19"/>
    </row>
    <row r="30" spans="3:10">
      <c r="C30" s="16"/>
      <c r="D30" s="28"/>
      <c r="E30" s="28"/>
      <c r="F30" s="28"/>
      <c r="G30" s="28"/>
      <c r="H30" s="17"/>
      <c r="I30" s="33"/>
      <c r="J30" s="19"/>
    </row>
    <row r="31" spans="3:10">
      <c r="C31" s="16"/>
      <c r="D31" s="28"/>
      <c r="E31" s="28"/>
      <c r="F31" s="28"/>
      <c r="G31" s="28"/>
      <c r="H31" s="17"/>
      <c r="I31" s="33"/>
      <c r="J31" s="19"/>
    </row>
    <row r="32" spans="3:10">
      <c r="C32" s="16"/>
      <c r="D32" s="24"/>
      <c r="E32" s="24"/>
      <c r="F32" s="24"/>
      <c r="G32" s="24"/>
      <c r="H32" s="21"/>
      <c r="I32" s="30"/>
      <c r="J32" s="19"/>
    </row>
    <row r="33" spans="3:10" ht="15.75" thickBot="1">
      <c r="C33" s="16"/>
      <c r="D33" s="18"/>
      <c r="E33" s="18"/>
      <c r="F33" s="18"/>
      <c r="G33" s="18"/>
      <c r="H33" s="18"/>
      <c r="I33" s="18"/>
      <c r="J33" s="19"/>
    </row>
    <row r="34" spans="3:10" ht="15.75" thickBot="1">
      <c r="C34" s="16"/>
      <c r="D34" s="86" t="s">
        <v>41</v>
      </c>
      <c r="E34" s="87"/>
      <c r="F34" s="87"/>
      <c r="G34" s="88"/>
      <c r="H34" s="18"/>
      <c r="I34" s="18"/>
      <c r="J34" s="19"/>
    </row>
    <row r="35" spans="3:10" ht="15.75" thickBot="1">
      <c r="C35" s="16"/>
      <c r="D35" s="41" t="s">
        <v>42</v>
      </c>
      <c r="E35" s="40"/>
      <c r="F35" s="90"/>
      <c r="G35" s="91"/>
      <c r="H35" s="18"/>
      <c r="I35" s="20"/>
      <c r="J35" s="19"/>
    </row>
    <row r="36" spans="3:10">
      <c r="C36" s="22"/>
      <c r="D36" s="20"/>
      <c r="E36" s="20"/>
      <c r="F36" s="20"/>
      <c r="G36" s="20"/>
      <c r="H36" s="20"/>
      <c r="I36" s="34" t="s">
        <v>123</v>
      </c>
      <c r="J36" s="23"/>
    </row>
  </sheetData>
  <sortState ref="F10:F22">
    <sortCondition ref="F10"/>
  </sortState>
  <mergeCells count="17">
    <mergeCell ref="C5:F5"/>
    <mergeCell ref="G5:J5"/>
    <mergeCell ref="D34:G34"/>
    <mergeCell ref="C3:J3"/>
    <mergeCell ref="F35:G35"/>
    <mergeCell ref="C10:D10"/>
    <mergeCell ref="C11:D11"/>
    <mergeCell ref="C9:D9"/>
    <mergeCell ref="D24:E24"/>
    <mergeCell ref="D25:E25"/>
    <mergeCell ref="G26:I26"/>
    <mergeCell ref="C14:E14"/>
    <mergeCell ref="C15:E15"/>
    <mergeCell ref="F18:H18"/>
    <mergeCell ref="C4:F4"/>
    <mergeCell ref="G4:J4"/>
    <mergeCell ref="B12:E12"/>
  </mergeCells>
  <conditionalFormatting sqref="C10:C11">
    <cfRule type="duplicateValues" dxfId="19" priority="6"/>
  </conditionalFormatting>
  <conditionalFormatting sqref="B12">
    <cfRule type="duplicateValues" dxfId="18" priority="3"/>
  </conditionalFormatting>
  <conditionalFormatting sqref="C15">
    <cfRule type="duplicateValues" dxfId="17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42"/>
  <sheetViews>
    <sheetView showGridLines="0" zoomScale="145" zoomScaleNormal="145" workbookViewId="0">
      <selection activeCell="C41" sqref="C41"/>
    </sheetView>
  </sheetViews>
  <sheetFormatPr baseColWidth="10" defaultRowHeight="15"/>
  <cols>
    <col min="1" max="1" width="6.85546875" customWidth="1"/>
    <col min="2" max="3" width="17.28515625" customWidth="1"/>
    <col min="4" max="4" width="18" customWidth="1"/>
    <col min="5" max="5" width="15.5703125" customWidth="1"/>
    <col min="6" max="6" width="22.5703125" customWidth="1"/>
    <col min="7" max="7" width="21.5703125" customWidth="1"/>
    <col min="8" max="8" width="3" customWidth="1"/>
    <col min="9" max="10" width="22.42578125" customWidth="1"/>
  </cols>
  <sheetData>
    <row r="1" spans="2:10">
      <c r="F1" s="74"/>
    </row>
    <row r="2" spans="2:10" ht="21">
      <c r="B2" s="1" t="s">
        <v>8</v>
      </c>
    </row>
    <row r="3" spans="2:10" ht="21.75" thickBot="1">
      <c r="B3" s="70" t="s">
        <v>0</v>
      </c>
      <c r="C3" s="111" t="s">
        <v>1</v>
      </c>
      <c r="D3" s="112"/>
      <c r="E3" s="112"/>
      <c r="F3" s="112"/>
      <c r="G3" s="112"/>
      <c r="H3" s="112"/>
      <c r="I3" s="112"/>
      <c r="J3" s="112"/>
    </row>
    <row r="4" spans="2:10" ht="18.75" customHeight="1">
      <c r="B4" s="107" t="s">
        <v>20</v>
      </c>
      <c r="C4" s="113" t="s">
        <v>103</v>
      </c>
      <c r="D4" s="114"/>
      <c r="E4" s="114"/>
      <c r="F4" s="114"/>
      <c r="G4" s="114"/>
      <c r="H4" s="114"/>
      <c r="I4" s="114"/>
      <c r="J4" s="115"/>
    </row>
    <row r="5" spans="2:10" ht="66" customHeight="1" thickBot="1">
      <c r="B5" s="108"/>
      <c r="C5" s="116" t="s">
        <v>106</v>
      </c>
      <c r="D5" s="117"/>
      <c r="E5" s="117"/>
      <c r="F5" s="117"/>
      <c r="G5" s="117"/>
      <c r="H5" s="118"/>
      <c r="I5" s="109" t="s">
        <v>125</v>
      </c>
      <c r="J5" s="110"/>
    </row>
    <row r="6" spans="2:10" ht="18.75" customHeight="1">
      <c r="B6" s="107" t="s">
        <v>21</v>
      </c>
      <c r="C6" s="113" t="s">
        <v>104</v>
      </c>
      <c r="D6" s="114"/>
      <c r="E6" s="114"/>
      <c r="F6" s="114"/>
      <c r="G6" s="114"/>
      <c r="H6" s="114"/>
      <c r="I6" s="114"/>
      <c r="J6" s="115"/>
    </row>
    <row r="7" spans="2:10" ht="86.25" customHeight="1" thickBot="1">
      <c r="B7" s="108"/>
      <c r="C7" s="116" t="s">
        <v>107</v>
      </c>
      <c r="D7" s="117"/>
      <c r="E7" s="117"/>
      <c r="F7" s="117"/>
      <c r="G7" s="117"/>
      <c r="H7" s="118"/>
      <c r="I7" s="109" t="s">
        <v>126</v>
      </c>
      <c r="J7" s="110"/>
    </row>
    <row r="8" spans="2:10" ht="18.75" customHeight="1">
      <c r="B8" s="107" t="s">
        <v>22</v>
      </c>
      <c r="C8" s="113" t="s">
        <v>105</v>
      </c>
      <c r="D8" s="114"/>
      <c r="E8" s="114"/>
      <c r="F8" s="114"/>
      <c r="G8" s="114"/>
      <c r="H8" s="114"/>
      <c r="I8" s="114"/>
      <c r="J8" s="115"/>
    </row>
    <row r="9" spans="2:10" ht="87" customHeight="1" thickBot="1">
      <c r="B9" s="108"/>
      <c r="C9" s="116" t="s">
        <v>108</v>
      </c>
      <c r="D9" s="117"/>
      <c r="E9" s="117"/>
      <c r="F9" s="117"/>
      <c r="G9" s="117"/>
      <c r="H9" s="118"/>
      <c r="I9" s="109" t="s">
        <v>137</v>
      </c>
      <c r="J9" s="110"/>
    </row>
    <row r="11" spans="2:10" ht="17.25" customHeight="1">
      <c r="B11" s="1" t="s">
        <v>2</v>
      </c>
    </row>
    <row r="12" spans="2:10" ht="17.25" customHeight="1">
      <c r="B12" s="1"/>
    </row>
    <row r="13" spans="2:10" ht="20.25" customHeight="1">
      <c r="B13" s="46" t="s">
        <v>20</v>
      </c>
      <c r="C13" s="10"/>
      <c r="D13" s="10"/>
    </row>
    <row r="14" spans="2:10" ht="33">
      <c r="B14" s="76" t="s">
        <v>46</v>
      </c>
      <c r="C14" s="76" t="s">
        <v>47</v>
      </c>
      <c r="D14" s="76" t="s">
        <v>20</v>
      </c>
      <c r="E14" s="54"/>
      <c r="F14" s="76" t="s">
        <v>26</v>
      </c>
      <c r="G14" s="75" t="s">
        <v>146</v>
      </c>
    </row>
    <row r="15" spans="2:10" ht="20.25" customHeight="1">
      <c r="B15" s="67">
        <v>43494</v>
      </c>
      <c r="C15" s="68">
        <v>43488</v>
      </c>
      <c r="D15" s="48">
        <f>_xlfn.DAYS(B15,C15)</f>
        <v>6</v>
      </c>
      <c r="F15" s="49">
        <v>42891</v>
      </c>
      <c r="G15" s="48">
        <f ca="1">_xlfn.DAYS(TODAY(),F15)</f>
        <v>863</v>
      </c>
    </row>
    <row r="16" spans="2:10" ht="20.25" customHeight="1">
      <c r="B16" s="67">
        <v>43496</v>
      </c>
      <c r="C16" s="68">
        <v>43481</v>
      </c>
      <c r="D16" s="48">
        <f>_xlfn.DAYS(B16,C16)</f>
        <v>15</v>
      </c>
      <c r="F16" s="49">
        <v>43343</v>
      </c>
      <c r="G16" s="48">
        <f ca="1">_xlfn.DAYS(TODAY(),F16)</f>
        <v>411</v>
      </c>
    </row>
    <row r="17" spans="2:7" ht="20.25" customHeight="1">
      <c r="B17" s="67">
        <f ca="1">TODAY()</f>
        <v>43754</v>
      </c>
      <c r="C17" s="68">
        <f ca="1">TODAY()</f>
        <v>43754</v>
      </c>
      <c r="D17" s="48">
        <f ca="1">_xlfn.DAYS(B17,C17)</f>
        <v>0</v>
      </c>
      <c r="F17" s="49">
        <v>42350</v>
      </c>
      <c r="G17" s="48">
        <f ca="1">_xlfn.DAYS(TODAY(),F17)</f>
        <v>1404</v>
      </c>
    </row>
    <row r="18" spans="2:7" ht="30" customHeight="1"/>
    <row r="19" spans="2:7" ht="19.5" customHeight="1">
      <c r="B19" s="46" t="s">
        <v>21</v>
      </c>
    </row>
    <row r="20" spans="2:7" ht="16.5">
      <c r="B20" s="128" t="s">
        <v>50</v>
      </c>
      <c r="C20" s="128"/>
    </row>
    <row r="21" spans="2:7" s="51" customFormat="1" ht="16.5">
      <c r="B21" s="52" t="s">
        <v>49</v>
      </c>
      <c r="C21" s="52" t="s">
        <v>48</v>
      </c>
      <c r="D21" s="52" t="s">
        <v>54</v>
      </c>
      <c r="E21"/>
    </row>
    <row r="22" spans="2:7" ht="15.75">
      <c r="B22" s="6">
        <v>43466</v>
      </c>
      <c r="C22" s="47">
        <v>43528</v>
      </c>
      <c r="D22" s="48">
        <f>NETWORKDAYS(B22,B23)</f>
        <v>64</v>
      </c>
    </row>
    <row r="23" spans="2:7" ht="15.75">
      <c r="B23" s="6">
        <v>43555</v>
      </c>
      <c r="C23" s="47">
        <v>43529</v>
      </c>
      <c r="D23" s="48">
        <f>NETWORKDAYS(B22,B23,C22:C26)</f>
        <v>59</v>
      </c>
    </row>
    <row r="24" spans="2:7" ht="15.75">
      <c r="C24" s="47">
        <v>43530</v>
      </c>
    </row>
    <row r="25" spans="2:7" ht="15.75">
      <c r="C25" s="47">
        <v>43531</v>
      </c>
    </row>
    <row r="26" spans="2:7" ht="15.75">
      <c r="C26" s="47">
        <v>43532</v>
      </c>
    </row>
    <row r="28" spans="2:7" ht="19.5">
      <c r="B28" s="128" t="s">
        <v>51</v>
      </c>
      <c r="C28" s="128"/>
      <c r="F28" s="53" t="s">
        <v>22</v>
      </c>
      <c r="G28" s="54"/>
    </row>
    <row r="29" spans="2:7" ht="33">
      <c r="B29" s="52" t="s">
        <v>49</v>
      </c>
      <c r="C29" s="52" t="s">
        <v>52</v>
      </c>
      <c r="D29" s="52" t="s">
        <v>53</v>
      </c>
      <c r="F29" s="52" t="s">
        <v>53</v>
      </c>
      <c r="G29" s="48">
        <f>NETWORKDAYS.INTL(B30,B31,11,C30:C32)</f>
        <v>24</v>
      </c>
    </row>
    <row r="30" spans="2:7" ht="15.75">
      <c r="B30" s="47">
        <v>43556</v>
      </c>
      <c r="C30" s="47">
        <v>43573</v>
      </c>
      <c r="D30" s="48">
        <f>NETWORKDAYS(B30,B31,C30:C32)</f>
        <v>20</v>
      </c>
    </row>
    <row r="31" spans="2:7" ht="15.75">
      <c r="B31" s="47">
        <v>43585</v>
      </c>
      <c r="C31" s="47">
        <v>43574</v>
      </c>
    </row>
    <row r="32" spans="2:7" ht="15.75">
      <c r="C32" s="47">
        <v>43576</v>
      </c>
    </row>
    <row r="33" spans="2:8" ht="19.5" customHeight="1"/>
    <row r="34" spans="2:8" ht="19.5" customHeight="1"/>
    <row r="35" spans="2:8" ht="19.5" customHeight="1"/>
    <row r="36" spans="2:8" ht="17.25" customHeight="1">
      <c r="B36" s="3" t="s">
        <v>0</v>
      </c>
      <c r="C36" s="89" t="s">
        <v>1</v>
      </c>
      <c r="D36" s="89"/>
      <c r="E36" s="89"/>
      <c r="F36" s="89"/>
      <c r="G36" s="89"/>
      <c r="H36" s="89"/>
    </row>
    <row r="37" spans="2:8" ht="18.75" customHeight="1">
      <c r="B37" s="122" t="s">
        <v>23</v>
      </c>
      <c r="C37" s="125" t="s">
        <v>109</v>
      </c>
      <c r="D37" s="126"/>
      <c r="E37" s="126"/>
      <c r="F37" s="126"/>
      <c r="G37" s="126"/>
      <c r="H37" s="127"/>
    </row>
    <row r="38" spans="2:8" ht="57" customHeight="1">
      <c r="B38" s="122"/>
      <c r="C38" s="119" t="s">
        <v>110</v>
      </c>
      <c r="D38" s="120"/>
      <c r="E38" s="120"/>
      <c r="F38" s="120"/>
      <c r="G38" s="120"/>
      <c r="H38" s="121"/>
    </row>
    <row r="40" spans="2:8" ht="16.5">
      <c r="B40" s="50" t="s">
        <v>26</v>
      </c>
      <c r="C40" s="50" t="s">
        <v>0</v>
      </c>
    </row>
    <row r="41" spans="2:8" ht="15.75">
      <c r="B41" s="123">
        <v>43525</v>
      </c>
      <c r="C41" s="48">
        <f>WEEKDAY(B41)</f>
        <v>6</v>
      </c>
      <c r="D41" s="48" t="str">
        <f>TEXT(C41,"dddd")</f>
        <v>viernes</v>
      </c>
    </row>
    <row r="42" spans="2:8" ht="15.75">
      <c r="B42" s="124"/>
      <c r="C42" s="48">
        <f>WEEKDAY(B41,2)</f>
        <v>5</v>
      </c>
      <c r="D42" s="48" t="str">
        <f>TEXT(C42,"dddd")</f>
        <v>jueves</v>
      </c>
    </row>
  </sheetData>
  <mergeCells count="20">
    <mergeCell ref="B8:B9"/>
    <mergeCell ref="C38:H38"/>
    <mergeCell ref="B37:B38"/>
    <mergeCell ref="B41:B42"/>
    <mergeCell ref="C37:H37"/>
    <mergeCell ref="C36:H36"/>
    <mergeCell ref="B20:C20"/>
    <mergeCell ref="B28:C28"/>
    <mergeCell ref="I9:J9"/>
    <mergeCell ref="C8:J8"/>
    <mergeCell ref="C4:J4"/>
    <mergeCell ref="C5:H5"/>
    <mergeCell ref="C7:H7"/>
    <mergeCell ref="C9:H9"/>
    <mergeCell ref="B4:B5"/>
    <mergeCell ref="I5:J5"/>
    <mergeCell ref="C3:J3"/>
    <mergeCell ref="C6:J6"/>
    <mergeCell ref="I7:J7"/>
    <mergeCell ref="B6:B7"/>
  </mergeCells>
  <conditionalFormatting sqref="B15:B17">
    <cfRule type="duplicateValues" dxfId="16" priority="20"/>
  </conditionalFormatting>
  <conditionalFormatting sqref="D15:D17">
    <cfRule type="duplicateValues" dxfId="15" priority="21"/>
  </conditionalFormatting>
  <conditionalFormatting sqref="F15:F17">
    <cfRule type="duplicateValues" dxfId="14" priority="13"/>
  </conditionalFormatting>
  <conditionalFormatting sqref="G15:G17">
    <cfRule type="duplicateValues" dxfId="13" priority="12"/>
  </conditionalFormatting>
  <conditionalFormatting sqref="B22:B23">
    <cfRule type="duplicateValues" dxfId="12" priority="11"/>
  </conditionalFormatting>
  <conditionalFormatting sqref="D22">
    <cfRule type="duplicateValues" dxfId="11" priority="7"/>
  </conditionalFormatting>
  <conditionalFormatting sqref="D23">
    <cfRule type="duplicateValues" dxfId="10" priority="6"/>
  </conditionalFormatting>
  <conditionalFormatting sqref="D30">
    <cfRule type="duplicateValues" dxfId="9" priority="8"/>
  </conditionalFormatting>
  <conditionalFormatting sqref="G29">
    <cfRule type="duplicateValues" dxfId="8" priority="5"/>
  </conditionalFormatting>
  <conditionalFormatting sqref="C41">
    <cfRule type="duplicateValues" dxfId="7" priority="3"/>
  </conditionalFormatting>
  <conditionalFormatting sqref="C42">
    <cfRule type="duplicateValues" dxfId="6" priority="2"/>
  </conditionalFormatting>
  <conditionalFormatting sqref="D41:D42">
    <cfRule type="duplicateValues" dxfId="5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1"/>
  <sheetViews>
    <sheetView showGridLines="0" zoomScale="130" zoomScaleNormal="130" workbookViewId="0">
      <selection activeCell="D16" sqref="D16"/>
    </sheetView>
  </sheetViews>
  <sheetFormatPr baseColWidth="10" defaultRowHeight="17.25"/>
  <cols>
    <col min="1" max="1" width="2.5703125" customWidth="1"/>
    <col min="2" max="2" width="26.5703125" customWidth="1"/>
    <col min="3" max="6" width="15.140625" customWidth="1"/>
    <col min="7" max="7" width="16" customWidth="1"/>
    <col min="8" max="8" width="21.28515625" customWidth="1"/>
    <col min="9" max="10" width="15.140625" style="65" customWidth="1"/>
    <col min="11" max="11" width="19" style="65" customWidth="1"/>
    <col min="12" max="12" width="12.28515625" bestFit="1" customWidth="1"/>
  </cols>
  <sheetData>
    <row r="2" spans="2:17" ht="21.75" thickBot="1">
      <c r="B2" s="1" t="s">
        <v>9</v>
      </c>
    </row>
    <row r="3" spans="2:17" ht="21.75" thickBot="1">
      <c r="B3" s="71" t="s">
        <v>0</v>
      </c>
      <c r="C3" s="137" t="s">
        <v>1</v>
      </c>
      <c r="D3" s="138"/>
      <c r="E3" s="138"/>
      <c r="F3" s="138"/>
      <c r="G3" s="138"/>
      <c r="H3" s="138"/>
      <c r="I3" s="138"/>
      <c r="J3" s="138"/>
      <c r="K3" s="139"/>
      <c r="P3" t="s">
        <v>3</v>
      </c>
    </row>
    <row r="4" spans="2:17" ht="18.75" customHeight="1">
      <c r="B4" s="107" t="s">
        <v>14</v>
      </c>
      <c r="C4" s="140" t="s">
        <v>111</v>
      </c>
      <c r="D4" s="140"/>
      <c r="E4" s="140"/>
      <c r="F4" s="140"/>
      <c r="G4" s="140"/>
      <c r="H4" s="140"/>
      <c r="I4" s="140"/>
      <c r="J4" s="140"/>
      <c r="K4" s="141"/>
      <c r="P4" t="s">
        <v>4</v>
      </c>
    </row>
    <row r="5" spans="2:17" ht="19.5" thickBot="1">
      <c r="B5" s="108"/>
      <c r="C5" s="136" t="s">
        <v>117</v>
      </c>
      <c r="D5" s="136"/>
      <c r="E5" s="136"/>
      <c r="F5" s="136"/>
      <c r="G5" s="136"/>
      <c r="H5" s="136"/>
      <c r="I5" s="129" t="s">
        <v>129</v>
      </c>
      <c r="J5" s="130"/>
      <c r="K5" s="131"/>
    </row>
    <row r="6" spans="2:17" ht="18.75" customHeight="1">
      <c r="B6" s="107" t="s">
        <v>15</v>
      </c>
      <c r="C6" s="113" t="s">
        <v>112</v>
      </c>
      <c r="D6" s="114"/>
      <c r="E6" s="114"/>
      <c r="F6" s="114"/>
      <c r="G6" s="114"/>
      <c r="H6" s="114"/>
      <c r="I6" s="114"/>
      <c r="J6" s="114"/>
      <c r="K6" s="115"/>
    </row>
    <row r="7" spans="2:17" ht="18.75" customHeight="1" thickBot="1">
      <c r="B7" s="108"/>
      <c r="C7" s="136" t="s">
        <v>139</v>
      </c>
      <c r="D7" s="136"/>
      <c r="E7" s="136"/>
      <c r="F7" s="136"/>
      <c r="G7" s="136"/>
      <c r="H7" s="136"/>
      <c r="I7" s="129" t="s">
        <v>130</v>
      </c>
      <c r="J7" s="130"/>
      <c r="K7" s="131"/>
    </row>
    <row r="8" spans="2:17" ht="18.75" customHeight="1">
      <c r="B8" s="107" t="s">
        <v>16</v>
      </c>
      <c r="C8" s="113" t="s">
        <v>116</v>
      </c>
      <c r="D8" s="114"/>
      <c r="E8" s="114"/>
      <c r="F8" s="114"/>
      <c r="G8" s="114"/>
      <c r="H8" s="114"/>
      <c r="I8" s="114"/>
      <c r="J8" s="114"/>
      <c r="K8" s="115"/>
    </row>
    <row r="9" spans="2:17" ht="18.75" customHeight="1" thickBot="1">
      <c r="B9" s="108"/>
      <c r="C9" s="136" t="s">
        <v>138</v>
      </c>
      <c r="D9" s="136"/>
      <c r="E9" s="136"/>
      <c r="F9" s="136"/>
      <c r="G9" s="136"/>
      <c r="H9" s="136"/>
      <c r="I9" s="129" t="s">
        <v>143</v>
      </c>
      <c r="J9" s="130"/>
      <c r="K9" s="131"/>
    </row>
    <row r="10" spans="2:17" ht="18.75" customHeight="1">
      <c r="B10" s="107" t="s">
        <v>17</v>
      </c>
      <c r="C10" s="113" t="s">
        <v>113</v>
      </c>
      <c r="D10" s="114"/>
      <c r="E10" s="114"/>
      <c r="F10" s="114"/>
      <c r="G10" s="114"/>
      <c r="H10" s="114"/>
      <c r="I10" s="114"/>
      <c r="J10" s="114"/>
      <c r="K10" s="115"/>
      <c r="Q10">
        <v>10</v>
      </c>
    </row>
    <row r="11" spans="2:17" ht="18.75" customHeight="1" thickBot="1">
      <c r="B11" s="108"/>
      <c r="C11" s="136" t="s">
        <v>140</v>
      </c>
      <c r="D11" s="136"/>
      <c r="E11" s="136"/>
      <c r="F11" s="136"/>
      <c r="G11" s="136"/>
      <c r="H11" s="136"/>
      <c r="I11" s="129" t="s">
        <v>131</v>
      </c>
      <c r="J11" s="130"/>
      <c r="K11" s="131"/>
    </row>
    <row r="12" spans="2:17" ht="18.75" customHeight="1">
      <c r="B12" s="107" t="s">
        <v>18</v>
      </c>
      <c r="C12" s="113" t="s">
        <v>114</v>
      </c>
      <c r="D12" s="114"/>
      <c r="E12" s="114"/>
      <c r="F12" s="114"/>
      <c r="G12" s="114"/>
      <c r="H12" s="114"/>
      <c r="I12" s="114"/>
      <c r="J12" s="114"/>
      <c r="K12" s="115"/>
      <c r="Q12">
        <v>11</v>
      </c>
    </row>
    <row r="13" spans="2:17" ht="18.75" customHeight="1" thickBot="1">
      <c r="B13" s="108"/>
      <c r="C13" s="136" t="s">
        <v>141</v>
      </c>
      <c r="D13" s="136"/>
      <c r="E13" s="136"/>
      <c r="F13" s="136"/>
      <c r="G13" s="136"/>
      <c r="H13" s="136"/>
      <c r="I13" s="129" t="s">
        <v>132</v>
      </c>
      <c r="J13" s="130"/>
      <c r="K13" s="131"/>
    </row>
    <row r="14" spans="2:17" ht="18.75" customHeight="1">
      <c r="B14" s="107" t="s">
        <v>19</v>
      </c>
      <c r="C14" s="132" t="s">
        <v>115</v>
      </c>
      <c r="D14" s="133"/>
      <c r="E14" s="133"/>
      <c r="F14" s="133"/>
      <c r="G14" s="133"/>
      <c r="H14" s="133"/>
      <c r="I14" s="133"/>
      <c r="J14" s="133"/>
      <c r="K14" s="134"/>
      <c r="Q14">
        <v>12</v>
      </c>
    </row>
    <row r="15" spans="2:17" ht="19.5" thickBot="1">
      <c r="B15" s="108"/>
      <c r="C15" s="136" t="s">
        <v>142</v>
      </c>
      <c r="D15" s="136"/>
      <c r="E15" s="136"/>
      <c r="F15" s="136"/>
      <c r="G15" s="136"/>
      <c r="H15" s="136"/>
      <c r="I15" s="129" t="s">
        <v>133</v>
      </c>
      <c r="J15" s="130"/>
      <c r="K15" s="131"/>
    </row>
    <row r="16" spans="2:17" ht="18.75">
      <c r="B16" s="7"/>
      <c r="C16" s="8"/>
      <c r="D16" s="8"/>
      <c r="E16" s="8"/>
      <c r="F16" s="8"/>
      <c r="G16" s="8"/>
      <c r="H16" s="8"/>
    </row>
    <row r="17" spans="2:16" ht="18.75">
      <c r="B17" s="7"/>
      <c r="C17" s="8"/>
      <c r="D17" s="8"/>
      <c r="E17" s="8"/>
      <c r="F17" s="8"/>
      <c r="G17" s="8"/>
      <c r="H17" s="8"/>
    </row>
    <row r="18" spans="2:16" ht="17.25" customHeight="1">
      <c r="B18" s="1" t="s">
        <v>2</v>
      </c>
      <c r="P18">
        <v>13</v>
      </c>
    </row>
    <row r="19" spans="2:16">
      <c r="B19" s="135"/>
      <c r="C19" s="135"/>
      <c r="D19" s="135"/>
      <c r="E19" s="135"/>
      <c r="G19" s="78" t="str">
        <f ca="1">TEXT(B22,"mmmm")</f>
        <v>Octubre</v>
      </c>
      <c r="H19" s="77" t="str">
        <f ca="1">_xlfn.FORMULATEXT(G19)</f>
        <v>=TEXTO(B22,"mmmm")</v>
      </c>
      <c r="P19">
        <v>14</v>
      </c>
    </row>
    <row r="20" spans="2:16" s="57" customFormat="1" ht="17.25" customHeight="1">
      <c r="B20" s="46" t="s">
        <v>30</v>
      </c>
      <c r="C20" s="46" t="s">
        <v>14</v>
      </c>
      <c r="D20" s="46" t="s">
        <v>15</v>
      </c>
      <c r="E20" s="46" t="s">
        <v>16</v>
      </c>
      <c r="F20" s="46" t="s">
        <v>17</v>
      </c>
      <c r="G20" s="46" t="s">
        <v>18</v>
      </c>
      <c r="H20" s="46" t="s">
        <v>19</v>
      </c>
      <c r="I20" s="65"/>
      <c r="J20" s="65"/>
      <c r="K20" s="65"/>
      <c r="P20" s="57">
        <v>15</v>
      </c>
    </row>
    <row r="21" spans="2:16" ht="17.25" customHeight="1">
      <c r="B21" s="56">
        <f ca="1">NOW()</f>
        <v>43754.617091087966</v>
      </c>
      <c r="C21" s="55">
        <f ca="1">SECOND(B22)</f>
        <v>37</v>
      </c>
      <c r="D21" s="55">
        <f ca="1">MINUTE(B22)</f>
        <v>48</v>
      </c>
      <c r="E21" s="72">
        <f ca="1">HOUR(B22)</f>
        <v>14</v>
      </c>
      <c r="F21" s="55">
        <f ca="1">DAY(B22)</f>
        <v>16</v>
      </c>
      <c r="G21" s="55">
        <f ca="1">MONTH(B22)</f>
        <v>10</v>
      </c>
      <c r="H21" s="55">
        <f ca="1">YEAR(B22)</f>
        <v>2019</v>
      </c>
      <c r="P21">
        <v>16</v>
      </c>
    </row>
    <row r="22" spans="2:16" ht="17.25" customHeight="1">
      <c r="B22" s="81">
        <f ca="1">NOW()</f>
        <v>43754.617091087966</v>
      </c>
      <c r="C22" s="77" t="str">
        <f ca="1">_xlfn.FORMULATEXT(C21)</f>
        <v>=SEGUNDO(B22)</v>
      </c>
      <c r="D22" s="77" t="str">
        <f t="shared" ref="D22:H22" ca="1" si="0">_xlfn.FORMULATEXT(D21)</f>
        <v>=MINUTO(B22)</v>
      </c>
      <c r="E22" s="77" t="str">
        <f t="shared" ca="1" si="0"/>
        <v>=HORA(B22)</v>
      </c>
      <c r="F22" s="77" t="str">
        <f t="shared" ca="1" si="0"/>
        <v>=DIA(B22)</v>
      </c>
      <c r="G22" s="77" t="str">
        <f ca="1">_xlfn.FORMULATEXT(G21)</f>
        <v>=MES(B22)</v>
      </c>
      <c r="H22" s="77" t="str">
        <f t="shared" ca="1" si="0"/>
        <v>=AÑO(B22)</v>
      </c>
    </row>
    <row r="23" spans="2:16" ht="17.25" customHeight="1"/>
    <row r="24" spans="2:16" ht="17.25" customHeight="1">
      <c r="C24" s="79" t="str">
        <f ca="1">"Son las "&amp;E21&amp;" horas con "&amp;D21&amp;" minutos y "&amp;C21&amp;" segundos."</f>
        <v>Son las 14 horas con 48 minutos y 37 segundos.</v>
      </c>
      <c r="D24" s="80"/>
      <c r="E24" s="80"/>
      <c r="F24" s="80"/>
    </row>
    <row r="25" spans="2:16" ht="18.75">
      <c r="C25" s="79" t="str">
        <f ca="1">"El informe se presenta el "&amp;F21&amp;" de "&amp;G19&amp;" del "&amp;H21</f>
        <v>El informe se presenta el 16 de Octubre del 2019</v>
      </c>
      <c r="D25" s="80"/>
      <c r="E25" s="80"/>
      <c r="F25" s="80"/>
    </row>
    <row r="26" spans="2:16" ht="17.25" customHeight="1"/>
    <row r="27" spans="2:16" ht="17.25" customHeight="1"/>
    <row r="29" spans="2:16" ht="19.5">
      <c r="B29" s="46" t="s">
        <v>55</v>
      </c>
      <c r="C29" s="55">
        <v>1960</v>
      </c>
      <c r="G29" s="4"/>
    </row>
    <row r="30" spans="2:16" ht="17.25" customHeight="1">
      <c r="B30" s="46" t="s">
        <v>56</v>
      </c>
      <c r="C30" s="58">
        <f ca="1">TODAY()</f>
        <v>43754</v>
      </c>
      <c r="E30" s="77" t="str">
        <f ca="1">_xlfn.FORMULATEXT(C30)</f>
        <v>=HOY()</v>
      </c>
      <c r="G30" s="4"/>
    </row>
    <row r="31" spans="2:16" ht="17.25" customHeight="1">
      <c r="B31" s="46" t="s">
        <v>57</v>
      </c>
      <c r="C31" s="55">
        <f ca="1">YEAR(C30)-C29</f>
        <v>59</v>
      </c>
      <c r="E31" s="77" t="str">
        <f ca="1">_xlfn.FORMULATEXT(C31)</f>
        <v>=AÑO(C30)-C29</v>
      </c>
      <c r="G31" s="4"/>
    </row>
  </sheetData>
  <mergeCells count="26">
    <mergeCell ref="C5:H5"/>
    <mergeCell ref="B4:B5"/>
    <mergeCell ref="C3:K3"/>
    <mergeCell ref="C4:K4"/>
    <mergeCell ref="I5:K5"/>
    <mergeCell ref="B19:E19"/>
    <mergeCell ref="C7:H7"/>
    <mergeCell ref="C9:H9"/>
    <mergeCell ref="C11:H11"/>
    <mergeCell ref="C13:H13"/>
    <mergeCell ref="C15:H15"/>
    <mergeCell ref="B14:B15"/>
    <mergeCell ref="B6:B7"/>
    <mergeCell ref="C6:K6"/>
    <mergeCell ref="B8:B9"/>
    <mergeCell ref="B10:B11"/>
    <mergeCell ref="B12:B13"/>
    <mergeCell ref="I7:K7"/>
    <mergeCell ref="I9:K9"/>
    <mergeCell ref="I11:K11"/>
    <mergeCell ref="I13:K13"/>
    <mergeCell ref="I15:K15"/>
    <mergeCell ref="C14:K14"/>
    <mergeCell ref="C12:K12"/>
    <mergeCell ref="C10:K10"/>
    <mergeCell ref="C8:K8"/>
  </mergeCells>
  <conditionalFormatting sqref="C21">
    <cfRule type="duplicateValues" dxfId="4" priority="24"/>
  </conditionalFormatting>
  <conditionalFormatting sqref="E21:H21">
    <cfRule type="duplicateValues" dxfId="3" priority="3"/>
  </conditionalFormatting>
  <conditionalFormatting sqref="C29:C31">
    <cfRule type="duplicateValues" dxfId="2" priority="2"/>
  </conditionalFormatting>
  <conditionalFormatting sqref="D21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N75"/>
  <sheetViews>
    <sheetView showGridLines="0" zoomScale="130" zoomScaleNormal="130" workbookViewId="0">
      <selection activeCell="C70" sqref="C70"/>
    </sheetView>
  </sheetViews>
  <sheetFormatPr baseColWidth="10" defaultRowHeight="15"/>
  <cols>
    <col min="1" max="1" width="2.140625" customWidth="1"/>
    <col min="2" max="2" width="23.28515625" customWidth="1"/>
    <col min="3" max="3" width="13.140625" customWidth="1"/>
    <col min="4" max="4" width="14.85546875" customWidth="1"/>
    <col min="5" max="5" width="14" customWidth="1"/>
    <col min="6" max="6" width="10.140625" customWidth="1"/>
    <col min="7" max="7" width="15.140625" customWidth="1"/>
    <col min="8" max="8" width="13.42578125" customWidth="1"/>
    <col min="10" max="10" width="9.28515625" customWidth="1"/>
    <col min="13" max="13" width="3.42578125" customWidth="1"/>
    <col min="14" max="14" width="5.5703125" customWidth="1"/>
  </cols>
  <sheetData>
    <row r="2" spans="2:14" ht="21.75" thickBot="1">
      <c r="B2" s="1" t="s">
        <v>10</v>
      </c>
    </row>
    <row r="3" spans="2:14" ht="21.75" thickBot="1">
      <c r="B3" s="71" t="s">
        <v>0</v>
      </c>
      <c r="C3" s="137" t="s">
        <v>1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</row>
    <row r="4" spans="2:14" ht="18.75" customHeight="1">
      <c r="B4" s="107" t="s">
        <v>13</v>
      </c>
      <c r="C4" s="140" t="s">
        <v>118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1"/>
    </row>
    <row r="5" spans="2:14" ht="66.75" customHeight="1" thickBot="1">
      <c r="B5" s="108"/>
      <c r="C5" s="136" t="s">
        <v>119</v>
      </c>
      <c r="D5" s="136"/>
      <c r="E5" s="136"/>
      <c r="F5" s="136"/>
      <c r="G5" s="136"/>
      <c r="H5" s="136"/>
      <c r="I5" s="136"/>
      <c r="J5" s="136"/>
      <c r="K5" s="136" t="s">
        <v>134</v>
      </c>
      <c r="L5" s="136"/>
      <c r="M5" s="136"/>
      <c r="N5" s="142"/>
    </row>
    <row r="6" spans="2:14" ht="18.75" customHeight="1">
      <c r="B6" s="107" t="s">
        <v>12</v>
      </c>
      <c r="C6" s="140" t="s">
        <v>120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1"/>
    </row>
    <row r="7" spans="2:14" ht="37.5" customHeight="1" thickBot="1">
      <c r="B7" s="108"/>
      <c r="C7" s="136" t="s">
        <v>121</v>
      </c>
      <c r="D7" s="136"/>
      <c r="E7" s="136"/>
      <c r="F7" s="136"/>
      <c r="G7" s="136"/>
      <c r="H7" s="136"/>
      <c r="I7" s="136"/>
      <c r="J7" s="136"/>
      <c r="K7" s="136" t="s">
        <v>135</v>
      </c>
      <c r="L7" s="136"/>
      <c r="M7" s="136"/>
      <c r="N7" s="142"/>
    </row>
    <row r="9" spans="2:14">
      <c r="E9" s="82"/>
    </row>
    <row r="10" spans="2:14" ht="16.5" customHeight="1">
      <c r="E10" s="82"/>
    </row>
    <row r="11" spans="2:14">
      <c r="E11" s="82"/>
    </row>
    <row r="15" spans="2:14" ht="15.75">
      <c r="B15" s="83"/>
      <c r="C15" s="84"/>
    </row>
    <row r="16" spans="2:14" ht="15.75">
      <c r="B16" s="83"/>
      <c r="C16" s="84"/>
    </row>
    <row r="17" spans="2:10" ht="15.75">
      <c r="B17" s="83"/>
      <c r="C17" s="84"/>
    </row>
    <row r="18" spans="2:10" ht="21">
      <c r="B18" s="1" t="s">
        <v>2</v>
      </c>
    </row>
    <row r="19" spans="2:10" ht="21">
      <c r="B19" s="1"/>
    </row>
    <row r="20" spans="2:10" ht="16.5">
      <c r="B20" s="59" t="s">
        <v>11</v>
      </c>
      <c r="C20" s="59" t="s">
        <v>99</v>
      </c>
    </row>
    <row r="21" spans="2:10" ht="15.75">
      <c r="B21" s="11">
        <f ca="1">TODAY()</f>
        <v>43754</v>
      </c>
      <c r="C21" s="48">
        <f ca="1">WEEKNUM(B21,13)</f>
        <v>43</v>
      </c>
    </row>
    <row r="22" spans="2:10" ht="60" customHeight="1">
      <c r="B22" s="66" t="s">
        <v>136</v>
      </c>
    </row>
    <row r="23" spans="2:10" ht="33">
      <c r="B23" s="59" t="s">
        <v>11</v>
      </c>
      <c r="C23" s="59" t="s">
        <v>58</v>
      </c>
      <c r="D23" s="60" t="s">
        <v>98</v>
      </c>
      <c r="E23" s="59" t="s">
        <v>99</v>
      </c>
      <c r="H23" s="62" t="s">
        <v>100</v>
      </c>
      <c r="I23" s="145" t="s">
        <v>147</v>
      </c>
      <c r="J23" s="146"/>
    </row>
    <row r="24" spans="2:10" ht="15.75">
      <c r="B24" s="11">
        <v>43470</v>
      </c>
      <c r="C24" s="5" t="s">
        <v>59</v>
      </c>
      <c r="D24" s="48">
        <v>15</v>
      </c>
      <c r="E24" s="61">
        <f>WEEKNUM(B24,2)</f>
        <v>1</v>
      </c>
      <c r="F24" s="63"/>
      <c r="H24" s="61">
        <v>1</v>
      </c>
      <c r="I24" s="143">
        <f>SUMIF($E$24:$E$62,H24,$D$24:$D$62)</f>
        <v>15</v>
      </c>
      <c r="J24" s="144"/>
    </row>
    <row r="25" spans="2:10" ht="15.75">
      <c r="B25" s="11">
        <v>43470</v>
      </c>
      <c r="C25" s="5" t="s">
        <v>60</v>
      </c>
      <c r="D25" s="48">
        <v>15</v>
      </c>
      <c r="E25" s="61"/>
      <c r="F25" s="63"/>
      <c r="H25" s="61">
        <v>2</v>
      </c>
      <c r="I25" s="143"/>
      <c r="J25" s="144"/>
    </row>
    <row r="26" spans="2:10" ht="15.75">
      <c r="B26" s="11">
        <v>43470</v>
      </c>
      <c r="C26" s="5" t="s">
        <v>61</v>
      </c>
      <c r="D26" s="48">
        <v>13</v>
      </c>
      <c r="E26" s="61"/>
      <c r="F26" s="63"/>
      <c r="H26" s="61">
        <v>3</v>
      </c>
      <c r="I26" s="143"/>
      <c r="J26" s="144"/>
    </row>
    <row r="27" spans="2:10" ht="15.75">
      <c r="B27" s="11">
        <v>43470</v>
      </c>
      <c r="C27" s="5" t="s">
        <v>62</v>
      </c>
      <c r="D27" s="48">
        <v>16</v>
      </c>
      <c r="E27" s="61"/>
      <c r="F27" s="63"/>
      <c r="H27" s="61">
        <v>4</v>
      </c>
      <c r="I27" s="143"/>
      <c r="J27" s="144"/>
    </row>
    <row r="28" spans="2:10" ht="15.75">
      <c r="B28" s="11">
        <v>43470</v>
      </c>
      <c r="C28" s="5" t="s">
        <v>63</v>
      </c>
      <c r="D28" s="48">
        <v>6</v>
      </c>
      <c r="E28" s="61"/>
      <c r="F28" s="63"/>
      <c r="H28" s="61">
        <v>5</v>
      </c>
      <c r="I28" s="143"/>
      <c r="J28" s="144"/>
    </row>
    <row r="29" spans="2:10" ht="15.75">
      <c r="B29" s="11">
        <v>43470</v>
      </c>
      <c r="C29" s="5" t="s">
        <v>64</v>
      </c>
      <c r="D29" s="48">
        <v>8</v>
      </c>
      <c r="E29" s="61"/>
      <c r="F29" s="63"/>
      <c r="H29" s="61">
        <v>6</v>
      </c>
      <c r="I29" s="143"/>
      <c r="J29" s="144"/>
    </row>
    <row r="30" spans="2:10" ht="15.75">
      <c r="B30" s="11">
        <v>43480</v>
      </c>
      <c r="C30" s="5" t="s">
        <v>65</v>
      </c>
      <c r="D30" s="48">
        <v>5</v>
      </c>
      <c r="E30" s="61"/>
      <c r="F30" s="63"/>
      <c r="H30" s="61">
        <v>7</v>
      </c>
      <c r="I30" s="143"/>
      <c r="J30" s="144"/>
    </row>
    <row r="31" spans="2:10" ht="15.75">
      <c r="B31" s="11">
        <v>43480</v>
      </c>
      <c r="C31" s="5" t="s">
        <v>66</v>
      </c>
      <c r="D31" s="48">
        <v>12</v>
      </c>
      <c r="E31" s="61"/>
      <c r="F31" s="63"/>
      <c r="H31" s="61">
        <v>8</v>
      </c>
      <c r="I31" s="143"/>
      <c r="J31" s="144"/>
    </row>
    <row r="32" spans="2:10" ht="15.75">
      <c r="B32" s="11">
        <v>43480</v>
      </c>
      <c r="C32" s="5" t="s">
        <v>67</v>
      </c>
      <c r="D32" s="48">
        <v>7</v>
      </c>
      <c r="E32" s="61"/>
      <c r="F32" s="63"/>
      <c r="H32" s="61">
        <v>9</v>
      </c>
      <c r="I32" s="143"/>
      <c r="J32" s="144"/>
    </row>
    <row r="33" spans="2:10" ht="15.75">
      <c r="B33" s="11">
        <v>43480</v>
      </c>
      <c r="C33" s="5" t="s">
        <v>68</v>
      </c>
      <c r="D33" s="48">
        <v>16</v>
      </c>
      <c r="E33" s="61"/>
      <c r="F33" s="63"/>
      <c r="H33" s="61">
        <v>10</v>
      </c>
      <c r="I33" s="143"/>
      <c r="J33" s="144"/>
    </row>
    <row r="34" spans="2:10" ht="15.75">
      <c r="B34" s="11">
        <v>43480</v>
      </c>
      <c r="C34" s="5" t="s">
        <v>69</v>
      </c>
      <c r="D34" s="48">
        <v>8</v>
      </c>
      <c r="E34" s="61"/>
      <c r="F34" s="63"/>
    </row>
    <row r="35" spans="2:10" ht="15.75">
      <c r="B35" s="11">
        <v>43480</v>
      </c>
      <c r="C35" s="5" t="s">
        <v>70</v>
      </c>
      <c r="D35" s="48">
        <v>16</v>
      </c>
      <c r="E35" s="61"/>
      <c r="F35" s="63"/>
    </row>
    <row r="36" spans="2:10" ht="15.75">
      <c r="B36" s="11">
        <v>43490</v>
      </c>
      <c r="C36" s="5" t="s">
        <v>71</v>
      </c>
      <c r="D36" s="48">
        <v>16</v>
      </c>
      <c r="E36" s="61"/>
      <c r="F36" s="63"/>
    </row>
    <row r="37" spans="2:10" ht="15.75">
      <c r="B37" s="11">
        <v>43490</v>
      </c>
      <c r="C37" s="5" t="s">
        <v>72</v>
      </c>
      <c r="D37" s="48">
        <v>5</v>
      </c>
      <c r="E37" s="61"/>
      <c r="F37" s="63"/>
    </row>
    <row r="38" spans="2:10" ht="15.75">
      <c r="B38" s="11">
        <v>43490</v>
      </c>
      <c r="C38" s="5" t="s">
        <v>73</v>
      </c>
      <c r="D38" s="48">
        <v>12</v>
      </c>
      <c r="E38" s="61"/>
      <c r="F38" s="63"/>
    </row>
    <row r="39" spans="2:10" ht="15.75">
      <c r="B39" s="11">
        <v>43490</v>
      </c>
      <c r="C39" s="5" t="s">
        <v>74</v>
      </c>
      <c r="D39" s="48">
        <v>8</v>
      </c>
      <c r="E39" s="61"/>
      <c r="F39" s="63"/>
    </row>
    <row r="40" spans="2:10" ht="15.75">
      <c r="B40" s="11">
        <v>43490</v>
      </c>
      <c r="C40" s="5" t="s">
        <v>75</v>
      </c>
      <c r="D40" s="48">
        <v>5</v>
      </c>
      <c r="E40" s="61"/>
      <c r="F40" s="63"/>
    </row>
    <row r="41" spans="2:10" ht="15.75">
      <c r="B41" s="11">
        <v>43490</v>
      </c>
      <c r="C41" s="5" t="s">
        <v>76</v>
      </c>
      <c r="D41" s="48">
        <v>5</v>
      </c>
      <c r="E41" s="61"/>
      <c r="F41" s="63"/>
    </row>
    <row r="42" spans="2:10" ht="15.75">
      <c r="B42" s="11">
        <v>43500</v>
      </c>
      <c r="C42" s="5" t="s">
        <v>77</v>
      </c>
      <c r="D42" s="48">
        <v>11</v>
      </c>
      <c r="E42" s="61"/>
      <c r="F42" s="63"/>
    </row>
    <row r="43" spans="2:10" ht="15.75">
      <c r="B43" s="11">
        <v>43500</v>
      </c>
      <c r="C43" s="5" t="s">
        <v>78</v>
      </c>
      <c r="D43" s="48">
        <v>6</v>
      </c>
      <c r="E43" s="61"/>
      <c r="F43" s="63"/>
    </row>
    <row r="44" spans="2:10" ht="15.75">
      <c r="B44" s="11">
        <v>43500</v>
      </c>
      <c r="C44" s="5" t="s">
        <v>79</v>
      </c>
      <c r="D44" s="48">
        <v>15</v>
      </c>
      <c r="E44" s="61"/>
      <c r="F44" s="63"/>
    </row>
    <row r="45" spans="2:10" ht="15.75">
      <c r="B45" s="11">
        <v>43500</v>
      </c>
      <c r="C45" s="5" t="s">
        <v>80</v>
      </c>
      <c r="D45" s="48">
        <v>6</v>
      </c>
      <c r="E45" s="61"/>
      <c r="F45" s="63"/>
    </row>
    <row r="46" spans="2:10" ht="15.75">
      <c r="B46" s="11">
        <v>43500</v>
      </c>
      <c r="C46" s="5" t="s">
        <v>81</v>
      </c>
      <c r="D46" s="48">
        <v>17</v>
      </c>
      <c r="E46" s="61"/>
      <c r="F46" s="63"/>
    </row>
    <row r="47" spans="2:10" ht="15.75">
      <c r="B47" s="11">
        <v>43500</v>
      </c>
      <c r="C47" s="5" t="s">
        <v>82</v>
      </c>
      <c r="D47" s="48">
        <v>6</v>
      </c>
      <c r="E47" s="61"/>
      <c r="F47" s="63"/>
    </row>
    <row r="48" spans="2:10" ht="15.75">
      <c r="B48" s="11">
        <v>43510</v>
      </c>
      <c r="C48" s="5" t="s">
        <v>83</v>
      </c>
      <c r="D48" s="48">
        <v>11</v>
      </c>
      <c r="E48" s="61"/>
      <c r="F48" s="63"/>
    </row>
    <row r="49" spans="2:6" ht="15.75">
      <c r="B49" s="11">
        <v>43510</v>
      </c>
      <c r="C49" s="5" t="s">
        <v>84</v>
      </c>
      <c r="D49" s="48">
        <v>9</v>
      </c>
      <c r="E49" s="61"/>
      <c r="F49" s="63"/>
    </row>
    <row r="50" spans="2:6" ht="15.75">
      <c r="B50" s="11">
        <v>43510</v>
      </c>
      <c r="C50" s="5" t="s">
        <v>85</v>
      </c>
      <c r="D50" s="48">
        <v>8</v>
      </c>
      <c r="E50" s="61"/>
      <c r="F50" s="63"/>
    </row>
    <row r="51" spans="2:6" ht="15.75">
      <c r="B51" s="11">
        <v>43510</v>
      </c>
      <c r="C51" s="5" t="s">
        <v>86</v>
      </c>
      <c r="D51" s="48">
        <v>11</v>
      </c>
      <c r="E51" s="61"/>
      <c r="F51" s="63"/>
    </row>
    <row r="52" spans="2:6" ht="15.75">
      <c r="B52" s="11">
        <v>43510</v>
      </c>
      <c r="C52" s="5" t="s">
        <v>87</v>
      </c>
      <c r="D52" s="48">
        <v>11</v>
      </c>
      <c r="E52" s="61"/>
      <c r="F52" s="63"/>
    </row>
    <row r="53" spans="2:6" ht="15.75">
      <c r="B53" s="11">
        <v>43520</v>
      </c>
      <c r="C53" s="5" t="s">
        <v>88</v>
      </c>
      <c r="D53" s="48">
        <v>7</v>
      </c>
      <c r="E53" s="61"/>
      <c r="F53" s="63"/>
    </row>
    <row r="54" spans="2:6" ht="15.75">
      <c r="B54" s="11">
        <v>43520</v>
      </c>
      <c r="C54" s="5" t="s">
        <v>89</v>
      </c>
      <c r="D54" s="48">
        <v>10</v>
      </c>
      <c r="E54" s="61"/>
      <c r="F54" s="63"/>
    </row>
    <row r="55" spans="2:6" ht="15.75">
      <c r="B55" s="11">
        <v>43520</v>
      </c>
      <c r="C55" s="5" t="s">
        <v>90</v>
      </c>
      <c r="D55" s="48">
        <v>14</v>
      </c>
      <c r="E55" s="61"/>
      <c r="F55" s="63"/>
    </row>
    <row r="56" spans="2:6" ht="15.75">
      <c r="B56" s="11">
        <v>43520</v>
      </c>
      <c r="C56" s="5" t="s">
        <v>91</v>
      </c>
      <c r="D56" s="48">
        <v>7</v>
      </c>
      <c r="E56" s="61"/>
      <c r="F56" s="63"/>
    </row>
    <row r="57" spans="2:6" ht="15.75">
      <c r="B57" s="11">
        <v>43530</v>
      </c>
      <c r="C57" s="5" t="s">
        <v>92</v>
      </c>
      <c r="D57" s="48">
        <v>10</v>
      </c>
      <c r="E57" s="61"/>
      <c r="F57" s="63"/>
    </row>
    <row r="58" spans="2:6" ht="15.75">
      <c r="B58" s="11">
        <v>43530</v>
      </c>
      <c r="C58" s="5" t="s">
        <v>93</v>
      </c>
      <c r="D58" s="48">
        <v>5</v>
      </c>
      <c r="E58" s="61"/>
      <c r="F58" s="63"/>
    </row>
    <row r="59" spans="2:6" ht="15.75">
      <c r="B59" s="11">
        <v>43530</v>
      </c>
      <c r="C59" s="5" t="s">
        <v>94</v>
      </c>
      <c r="D59" s="48">
        <v>12</v>
      </c>
      <c r="E59" s="61"/>
      <c r="F59" s="63"/>
    </row>
    <row r="60" spans="2:6" ht="15.75">
      <c r="B60" s="11">
        <v>43530</v>
      </c>
      <c r="C60" s="5" t="s">
        <v>95</v>
      </c>
      <c r="D60" s="48">
        <v>9</v>
      </c>
      <c r="E60" s="61"/>
      <c r="F60" s="63"/>
    </row>
    <row r="61" spans="2:6" ht="15.75">
      <c r="B61" s="11">
        <v>43530</v>
      </c>
      <c r="C61" s="5" t="s">
        <v>96</v>
      </c>
      <c r="D61" s="48">
        <v>14</v>
      </c>
      <c r="E61" s="61"/>
      <c r="F61" s="63"/>
    </row>
    <row r="62" spans="2:6" ht="15.75">
      <c r="B62" s="11">
        <v>43530</v>
      </c>
      <c r="C62" s="5" t="s">
        <v>97</v>
      </c>
      <c r="D62" s="48">
        <v>14</v>
      </c>
      <c r="E62" s="61"/>
      <c r="F62" s="63"/>
    </row>
    <row r="66" spans="2:7" ht="18.75">
      <c r="B66" s="2" t="s">
        <v>12</v>
      </c>
    </row>
    <row r="68" spans="2:7" ht="16.5">
      <c r="C68" s="59" t="s">
        <v>101</v>
      </c>
      <c r="D68" s="149" t="s">
        <v>102</v>
      </c>
      <c r="E68" s="150"/>
      <c r="F68" s="149" t="s">
        <v>124</v>
      </c>
      <c r="G68" s="150"/>
    </row>
    <row r="69" spans="2:7" ht="15.75">
      <c r="B69" s="11">
        <v>43441</v>
      </c>
      <c r="C69" s="67">
        <f>EOMONTH(B69,0)</f>
        <v>43465</v>
      </c>
      <c r="D69" s="147">
        <f>EOMONTH(B69,1)</f>
        <v>43496</v>
      </c>
      <c r="E69" s="148"/>
      <c r="F69" s="147">
        <f>EOMONTH(B69,-1)</f>
        <v>43434</v>
      </c>
      <c r="G69" s="148"/>
    </row>
    <row r="70" spans="2:7" ht="15.75">
      <c r="B70" s="11">
        <v>43349</v>
      </c>
      <c r="C70" s="67"/>
      <c r="D70" s="147"/>
      <c r="E70" s="148"/>
      <c r="F70" s="147"/>
      <c r="G70" s="148"/>
    </row>
    <row r="71" spans="2:7" ht="15.75">
      <c r="B71" s="11">
        <v>43463</v>
      </c>
      <c r="C71" s="67"/>
      <c r="D71" s="147"/>
      <c r="E71" s="148"/>
      <c r="F71" s="147"/>
      <c r="G71" s="148"/>
    </row>
    <row r="72" spans="2:7" ht="15.75">
      <c r="B72" s="11">
        <v>43351</v>
      </c>
      <c r="C72" s="67"/>
      <c r="D72" s="147"/>
      <c r="E72" s="148"/>
      <c r="F72" s="147"/>
      <c r="G72" s="148"/>
    </row>
    <row r="73" spans="2:7" ht="15.75">
      <c r="B73" s="11">
        <v>43301</v>
      </c>
      <c r="C73" s="67"/>
      <c r="D73" s="147"/>
      <c r="E73" s="148"/>
      <c r="F73" s="147"/>
      <c r="G73" s="148"/>
    </row>
    <row r="74" spans="2:7" ht="15.75">
      <c r="B74" s="11">
        <v>43288</v>
      </c>
      <c r="C74" s="67"/>
      <c r="D74" s="147"/>
      <c r="E74" s="148"/>
      <c r="F74" s="147"/>
      <c r="G74" s="148"/>
    </row>
    <row r="75" spans="2:7" ht="15.75">
      <c r="B75" s="11">
        <v>43295</v>
      </c>
      <c r="C75" s="67"/>
      <c r="D75" s="147"/>
      <c r="E75" s="148"/>
      <c r="F75" s="147"/>
      <c r="G75" s="148"/>
    </row>
  </sheetData>
  <mergeCells count="36">
    <mergeCell ref="B4:B5"/>
    <mergeCell ref="B6:B7"/>
    <mergeCell ref="D73:E73"/>
    <mergeCell ref="D74:E74"/>
    <mergeCell ref="D75:E75"/>
    <mergeCell ref="D68:E68"/>
    <mergeCell ref="D69:E69"/>
    <mergeCell ref="D70:E70"/>
    <mergeCell ref="D71:E71"/>
    <mergeCell ref="C4:N4"/>
    <mergeCell ref="C6:N6"/>
    <mergeCell ref="K7:N7"/>
    <mergeCell ref="D72:E72"/>
    <mergeCell ref="F68:G68"/>
    <mergeCell ref="F69:G69"/>
    <mergeCell ref="F70:G70"/>
    <mergeCell ref="F71:G71"/>
    <mergeCell ref="F72:G72"/>
    <mergeCell ref="F73:G73"/>
    <mergeCell ref="F74:G74"/>
    <mergeCell ref="F75:G75"/>
    <mergeCell ref="I33:J33"/>
    <mergeCell ref="C5:J5"/>
    <mergeCell ref="C7:J7"/>
    <mergeCell ref="K5:N5"/>
    <mergeCell ref="C3:N3"/>
    <mergeCell ref="I28:J28"/>
    <mergeCell ref="I29:J29"/>
    <mergeCell ref="I30:J30"/>
    <mergeCell ref="I31:J31"/>
    <mergeCell ref="I32:J32"/>
    <mergeCell ref="I23:J23"/>
    <mergeCell ref="I24:J24"/>
    <mergeCell ref="I25:J25"/>
    <mergeCell ref="I26:J26"/>
    <mergeCell ref="I27:J27"/>
  </mergeCells>
  <conditionalFormatting sqref="C24:C62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HOY y AHORA</vt:lpstr>
      <vt:lpstr>DIAS.LAB, DIAS.LAB.INTL, DIASEM</vt:lpstr>
      <vt:lpstr>MINUTO, HORA, DIA, MES, AÑO</vt:lpstr>
      <vt:lpstr>NUM.DE.SEMANA, FIN.MES</vt:lpstr>
      <vt:lpstr>Producto1</vt:lpstr>
      <vt:lpstr>PRODUCTO2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dcterms:created xsi:type="dcterms:W3CDTF">2019-02-18T18:23:48Z</dcterms:created>
  <dcterms:modified xsi:type="dcterms:W3CDTF">2019-10-16T19:49:05Z</dcterms:modified>
</cp:coreProperties>
</file>